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1 ADM DE CUADRILLAS\2022_ CUADRILLAS CONTRATOS\5. SERVICIOS EN PROCESO DE LICITACION\35. NUEVO PROCESO ALIMENTACION CUADRILLAS NORTE CENTRO_2000003223\SOLPED\"/>
    </mc:Choice>
  </mc:AlternateContent>
  <bookViews>
    <workbookView xWindow="0" yWindow="0" windowWidth="28770" windowHeight="10785" firstSheet="1" activeTab="1"/>
  </bookViews>
  <sheets>
    <sheet name="Precio Referencial" sheetId="1" state="hidden" r:id="rId1"/>
    <sheet name="FORMATO B1" sheetId="3" r:id="rId2"/>
    <sheet name="Estimacion Costo" sheetId="2" state="hidden" r:id="rId3"/>
    <sheet name="Estimacion Costo_2025" sheetId="4" state="hidden" r:id="rId4"/>
  </sheets>
  <definedNames>
    <definedName name="_xlnm.Print_Area" localSheetId="2">'Estimacion Costo'!$A$1:$Q$20</definedName>
    <definedName name="_xlnm.Print_Area" localSheetId="3">'Estimacion Costo_2025'!$A$1:$Q$20</definedName>
    <definedName name="_xlnm.Print_Area" localSheetId="1">'FORMATO B1'!$A$1:$I$45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2" i="3" l="1"/>
  <c r="I31" i="3"/>
  <c r="I23" i="3"/>
  <c r="I19" i="3"/>
  <c r="H19" i="3"/>
  <c r="F19" i="3"/>
  <c r="F7" i="3"/>
  <c r="H7" i="3"/>
  <c r="F11" i="3" l="1"/>
  <c r="H11" i="3" s="1"/>
  <c r="F12" i="3"/>
  <c r="H12" i="3" s="1"/>
  <c r="F13" i="3"/>
  <c r="H13" i="3" s="1"/>
  <c r="F14" i="3"/>
  <c r="H14" i="3" s="1"/>
  <c r="F20" i="3"/>
  <c r="H20" i="3" s="1"/>
  <c r="F21" i="3"/>
  <c r="H21" i="3" s="1"/>
  <c r="F22" i="3"/>
  <c r="H22" i="3" s="1"/>
  <c r="F23" i="3"/>
  <c r="H23" i="3" s="1"/>
  <c r="F24" i="3"/>
  <c r="H24" i="3" s="1"/>
  <c r="F25" i="3"/>
  <c r="H25" i="3" s="1"/>
  <c r="F26" i="3"/>
  <c r="H26" i="3" s="1"/>
  <c r="F8" i="3"/>
  <c r="H8" i="3" s="1"/>
  <c r="F9" i="3"/>
  <c r="F10" i="3"/>
  <c r="I11" i="3" l="1"/>
  <c r="I27" i="3" l="1"/>
  <c r="P18" i="2" l="1"/>
  <c r="R17" i="4"/>
  <c r="R14" i="4"/>
  <c r="R15" i="4"/>
  <c r="R16" i="4"/>
  <c r="R13" i="4"/>
  <c r="Q13" i="4"/>
  <c r="J13" i="4"/>
  <c r="J14" i="4"/>
  <c r="J15" i="4"/>
  <c r="Q16" i="4"/>
  <c r="O16" i="4"/>
  <c r="N16" i="4"/>
  <c r="M16" i="4"/>
  <c r="L16" i="4"/>
  <c r="I16" i="4"/>
  <c r="H16" i="4"/>
  <c r="G16" i="4"/>
  <c r="F16" i="4"/>
  <c r="E16" i="4"/>
  <c r="I15" i="4"/>
  <c r="I14" i="4"/>
  <c r="I13" i="4"/>
  <c r="G17" i="4" l="1"/>
  <c r="F17" i="4"/>
  <c r="E17" i="4"/>
  <c r="G15" i="4"/>
  <c r="N15" i="4" s="1"/>
  <c r="F15" i="4"/>
  <c r="M15" i="4" s="1"/>
  <c r="E15" i="4"/>
  <c r="L15" i="4" s="1"/>
  <c r="G14" i="4"/>
  <c r="N14" i="4" s="1"/>
  <c r="F14" i="4"/>
  <c r="M14" i="4" s="1"/>
  <c r="E14" i="4"/>
  <c r="G13" i="4"/>
  <c r="N13" i="4" s="1"/>
  <c r="F13" i="4"/>
  <c r="M13" i="4" s="1"/>
  <c r="E13" i="4"/>
  <c r="L13" i="4" s="1"/>
  <c r="M18" i="4" l="1"/>
  <c r="M19" i="4" s="1"/>
  <c r="N18" i="4"/>
  <c r="H14" i="4"/>
  <c r="Q14" i="4" s="1"/>
  <c r="O14" i="4"/>
  <c r="N19" i="4"/>
  <c r="H13" i="4"/>
  <c r="L14" i="4"/>
  <c r="L18" i="4" s="1"/>
  <c r="H15" i="4"/>
  <c r="H17" i="4"/>
  <c r="G20" i="1"/>
  <c r="G19" i="1"/>
  <c r="H10" i="3"/>
  <c r="H9" i="3"/>
  <c r="G7" i="1"/>
  <c r="G8" i="1"/>
  <c r="G9" i="1"/>
  <c r="G10" i="1"/>
  <c r="G11" i="1"/>
  <c r="G12" i="1"/>
  <c r="G13" i="1"/>
  <c r="G14" i="1"/>
  <c r="G15" i="1"/>
  <c r="G16" i="1"/>
  <c r="G17" i="1"/>
  <c r="G18" i="1"/>
  <c r="G21" i="1" s="1"/>
  <c r="I7" i="3" l="1"/>
  <c r="I17" i="4"/>
  <c r="Q17" i="4" s="1"/>
  <c r="Q15" i="4"/>
  <c r="O15" i="4"/>
  <c r="O13" i="4"/>
  <c r="O18" i="4" s="1"/>
  <c r="O19" i="4" s="1"/>
  <c r="L19" i="4"/>
  <c r="Q17" i="2"/>
  <c r="Q14" i="2"/>
  <c r="Q15" i="2"/>
  <c r="I15" i="3" l="1"/>
  <c r="G17" i="2"/>
  <c r="N17" i="2" s="1"/>
  <c r="F17" i="2"/>
  <c r="M17" i="2" s="1"/>
  <c r="E17" i="2"/>
  <c r="L17" i="2" s="1"/>
  <c r="C16" i="2"/>
  <c r="J15" i="2"/>
  <c r="G15" i="2"/>
  <c r="F15" i="2"/>
  <c r="M15" i="2" s="1"/>
  <c r="E15" i="2"/>
  <c r="J14" i="2"/>
  <c r="G14" i="2"/>
  <c r="F14" i="2"/>
  <c r="M14" i="2" s="1"/>
  <c r="E14" i="2"/>
  <c r="J13" i="2"/>
  <c r="G13" i="2"/>
  <c r="F13" i="2"/>
  <c r="M13" i="2" s="1"/>
  <c r="E13" i="2"/>
  <c r="M18" i="2" l="1"/>
  <c r="M19" i="2" s="1"/>
  <c r="L13" i="2"/>
  <c r="N13" i="2"/>
  <c r="N18" i="2" s="1"/>
  <c r="L14" i="2"/>
  <c r="N14" i="2"/>
  <c r="L15" i="2"/>
  <c r="N15" i="2"/>
  <c r="L18" i="2"/>
  <c r="L19" i="2"/>
  <c r="H13" i="2"/>
  <c r="H14" i="2"/>
  <c r="H15" i="2"/>
  <c r="H17" i="2"/>
  <c r="N19" i="2" l="1"/>
  <c r="I15" i="2"/>
  <c r="O15" i="2"/>
  <c r="I13" i="2"/>
  <c r="Q13" i="2" s="1"/>
  <c r="O13" i="2"/>
  <c r="O17" i="2"/>
  <c r="I17" i="2"/>
  <c r="I14" i="2"/>
  <c r="O14" i="2"/>
  <c r="O18" i="2" l="1"/>
  <c r="O19" i="2" s="1"/>
</calcChain>
</file>

<file path=xl/sharedStrings.xml><?xml version="1.0" encoding="utf-8"?>
<sst xmlns="http://schemas.openxmlformats.org/spreadsheetml/2006/main" count="174" uniqueCount="86">
  <si>
    <t>Desayuno</t>
  </si>
  <si>
    <t>Almuerzo</t>
  </si>
  <si>
    <t>Cena</t>
  </si>
  <si>
    <t>CANTIDAD MENSUAL</t>
  </si>
  <si>
    <t>MONTO MENSUAL (USD)</t>
  </si>
  <si>
    <t>MONTO MENSUAL</t>
  </si>
  <si>
    <t>Servicio de Limpieza General</t>
  </si>
  <si>
    <t>COSTO UNITARIO (USD)</t>
  </si>
  <si>
    <t>DETALLE</t>
  </si>
  <si>
    <t>Total Servicio de Alimentación</t>
  </si>
  <si>
    <t>ALIMENTACIÓN Y LIMPIEZA DE LAS CUADRILLAS DE MANTENIMIENTO</t>
  </si>
  <si>
    <t>PRECIO REFERENCIAL</t>
  </si>
  <si>
    <t xml:space="preserve">CALCULO DEL PRECIO UNITARIO REFERENCIAL </t>
  </si>
  <si>
    <t>Precios Contratos Catering Anteriores</t>
  </si>
  <si>
    <t xml:space="preserve">ANALISIS DE LOS PRECIOS UNITARIOS </t>
  </si>
  <si>
    <t>Nro</t>
  </si>
  <si>
    <t>ITEM</t>
  </si>
  <si>
    <t>CTTO 
09 -22-T-C CONDOR
(US$)</t>
  </si>
  <si>
    <t>CTTO 
21-20-T-C
(US$)
GATE GOURMET</t>
  </si>
  <si>
    <t xml:space="preserve">Costo (Optimista)
(US$)
</t>
  </si>
  <si>
    <t xml:space="preserve">Costo (Probable)
(US$)
</t>
  </si>
  <si>
    <t xml:space="preserve">Costo (Pesimista)
(US$)
</t>
  </si>
  <si>
    <t>Costo Esperado
Cálculo por 3 valores                  (DISTR BETA) 
(US$)</t>
  </si>
  <si>
    <t>Costo Esperado
Cálculo por 3 valores                  (DISTR BETA) 
(Bs)</t>
  </si>
  <si>
    <t>CANTIDAD</t>
  </si>
  <si>
    <t>UNIDAD</t>
  </si>
  <si>
    <t xml:space="preserve">Total 
Costo (Optimista)
</t>
  </si>
  <si>
    <t>Total 
Costo (Probable)</t>
  </si>
  <si>
    <t>Total 
Costo (Pesimista)</t>
  </si>
  <si>
    <t xml:space="preserve">Total 
Costo Esperado Cálculo por 3 valores                  (DISTR BETA) </t>
  </si>
  <si>
    <t>A</t>
  </si>
  <si>
    <t xml:space="preserve">Cotización de Servicio de Alimentación </t>
  </si>
  <si>
    <t>Desayuno (1 día x 1 persona)</t>
  </si>
  <si>
    <t>Raciones</t>
  </si>
  <si>
    <t>Almuerzo (1 día x 1 persona)</t>
  </si>
  <si>
    <t>Cena (1 día x 1 persona)</t>
  </si>
  <si>
    <t>B</t>
  </si>
  <si>
    <t>Cotización de Servicio de Limpieza General + Lavandería</t>
  </si>
  <si>
    <t xml:space="preserve">Monto global por mes </t>
  </si>
  <si>
    <t>Meses</t>
  </si>
  <si>
    <t>(1)Estimacion en Base a Cttos de Catering 09-22-T-C y 21-20-T-C</t>
  </si>
  <si>
    <t>TOTAL (US$)</t>
  </si>
  <si>
    <t>(2) Se han estimado 450 raciones mensuales por cada una de las cuadrillas</t>
  </si>
  <si>
    <t>TOTAL (US$) SIN IVA</t>
  </si>
  <si>
    <t>Cuadrilla 1</t>
  </si>
  <si>
    <t>Cuadrilla 2</t>
  </si>
  <si>
    <t>Total mensual Cuadrilla 1</t>
  </si>
  <si>
    <t>Total mensual Cuadrilla 2</t>
  </si>
  <si>
    <t>MONTO POR 12 MESES</t>
  </si>
  <si>
    <t>PRECIO REFERENCIAL (Bs)</t>
  </si>
  <si>
    <t>MONTO POR 12 MESES (SIN IVA)</t>
  </si>
  <si>
    <r>
      <rPr>
        <b/>
        <sz val="12"/>
        <rFont val="Calibri"/>
        <family val="2"/>
        <scheme val="minor"/>
      </rPr>
      <t xml:space="preserve">Nota.- </t>
    </r>
    <r>
      <rPr>
        <sz val="12"/>
        <rFont val="Calibri"/>
        <family val="2"/>
        <scheme val="minor"/>
      </rPr>
      <t>El proponente deberá colocar el costo unitario en las celdas de color gris
El proponente reconoce que, con la sola presentación de una oferta dentro del presente proceso, que los volúmenes (en el marco de la presente licitación) son referenciales.</t>
    </r>
  </si>
  <si>
    <t>Costo Final para proceso</t>
  </si>
  <si>
    <t>Ajuste por cambio de alcance (2)</t>
  </si>
  <si>
    <t>(2) Dado que el alcance de la licitacion  varía con respecto a los anteriores  contratos se considera un ajuste del 5%</t>
  </si>
  <si>
    <t xml:space="preserve">Servicio de Alimentación </t>
  </si>
  <si>
    <t>NUMERO DE MESES</t>
  </si>
  <si>
    <t>Lote 1
Cuadrilla 1</t>
  </si>
  <si>
    <t>Ración</t>
  </si>
  <si>
    <t>Lote 2
Cuadrilla 2</t>
  </si>
  <si>
    <t>TOTAL</t>
  </si>
  <si>
    <t>CTTO 
031-24-T-C CONDOR
(Bs)</t>
  </si>
  <si>
    <t>Nueva cotización Catering CONDOR (Bs)</t>
  </si>
  <si>
    <t>Global</t>
  </si>
  <si>
    <t>TOTAL (Bs)</t>
  </si>
  <si>
    <t>TOTAL (Bs) SIN IVA</t>
  </si>
  <si>
    <t>CANTIDAD
400 raciones</t>
  </si>
  <si>
    <t>MONTO MENSUAL 
(Bs)</t>
  </si>
  <si>
    <t>TOTAL POR LOTE 
(Bs)</t>
  </si>
  <si>
    <t>COSTO UNITARIO 
(Bs)</t>
  </si>
  <si>
    <t>Refrigerio a requerimiento</t>
  </si>
  <si>
    <t>LOTE</t>
  </si>
  <si>
    <t>CONCEPTO</t>
  </si>
  <si>
    <t>El Proponente deberá colocar el costo unitario en las celdas de color gris.
El proponente reconoce que, con la sola presentación de una oferta dentro del presente proceso, que los volúmenes (en el marco de la presente licitación) son referenciales.</t>
  </si>
  <si>
    <t>La adjudicación se realizará por lotes, al costo más bajo, una empresa puede adjudicarse los dos lotes.</t>
  </si>
  <si>
    <t>TOTAL
(Bs)</t>
  </si>
  <si>
    <t>FORMATO B1</t>
  </si>
  <si>
    <t>PLANILLA DE OFERTA ECONÓMICA</t>
  </si>
  <si>
    <t>SERVICIO DE ALIMENTACIÓN Y LIMPIEZA PARA LAS CUADRILLAS DE MANTENIMIENTO DE LÍNEAS 
ZONA NORTE CENTRO</t>
  </si>
  <si>
    <t>SERVICIO DE ALIMENTACIÓN Y LIMPIEZA - CONSUMO FIJO</t>
  </si>
  <si>
    <t>SERVICIO DE ALIMENTACIÓN - CONSUMO ADICIONAL</t>
  </si>
  <si>
    <t>OFERTA ECONÓMICA TOTAL</t>
  </si>
  <si>
    <t>TOTAL OFERTA ECONÓMICA
LOTE 1
CUADRILLA 1</t>
  </si>
  <si>
    <t>TOTAL OFERTA ECONÓMICA
LOTE 2
CUADRILLA 2</t>
  </si>
  <si>
    <t>Las cantidades asignadas al SERVICIO DE ALIMENTACIÓN - CONSUMO ADICIONAL son estimados, por lo que no generan en         YPFB TRANSPORTE S.A. obligación respecto a la cantidad a requerirse efectivamente en el marco del Contrato a suscribirse.</t>
  </si>
  <si>
    <t>Firma y Sello de Representante Legal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</si>
</sst>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0.0000"/>
    <numFmt numFmtId="165" formatCode="_-* #,##0.00000_-;\-* #,##0.00000_-;_-* &quot;-&quot;?????_-;_-@_-"/>
    <numFmt numFmtId="166" formatCode="#,##0.00_ ;\-#,##0.00\ "/>
    <numFmt numFmtId="167" formatCode="#,##0_ ;\-#,##0\ "/>
    <numFmt numFmtId="168" formatCode="_-* #,##0_-;\-* #,##0_-;_-* &quot;-&quot;??_-;_-@_-"/>
  </numFmts>
  <fonts count="30" x14ac:knownFonts="1">
    <font>
      <sz val="11"/>
      <color theme="1"/>
      <name val="Calibri"/>
      <family val="2"/>
      <scheme val="minor"/>
    </font>
    <font>
      <b/>
      <sz val="12"/>
      <name val="Calibri"/>
      <family val="2"/>
      <scheme val="minor"/>
    </font>
    <font>
      <sz val="12"/>
      <name val="Calibri"/>
      <family val="2"/>
      <scheme val="minor"/>
    </font>
    <font>
      <b/>
      <sz val="16"/>
      <name val="Calibri"/>
      <family val="2"/>
      <scheme val="minor"/>
    </font>
    <font>
      <sz val="12"/>
      <color rgb="FF0000FF"/>
      <name val="Calibri"/>
      <family val="2"/>
      <scheme val="minor"/>
    </font>
    <font>
      <sz val="11"/>
      <color theme="1"/>
      <name val="Calibri"/>
      <family val="2"/>
      <scheme val="minor"/>
    </font>
    <font>
      <b/>
      <sz val="7"/>
      <color theme="1"/>
      <name val="Arial"/>
      <family val="2"/>
    </font>
    <font>
      <b/>
      <sz val="10"/>
      <color theme="2" tint="-0.499984740745262"/>
      <name val="Arial"/>
      <family val="2"/>
    </font>
    <font>
      <sz val="8"/>
      <name val="Arial"/>
      <family val="2"/>
    </font>
    <font>
      <b/>
      <sz val="16"/>
      <color theme="2" tint="-0.499984740745262"/>
      <name val="Arial"/>
      <family val="2"/>
    </font>
    <font>
      <sz val="16"/>
      <name val="Arial"/>
      <family val="2"/>
    </font>
    <font>
      <b/>
      <sz val="10"/>
      <color theme="1"/>
      <name val="Arial"/>
      <family val="2"/>
    </font>
    <font>
      <b/>
      <sz val="8"/>
      <color theme="2" tint="-0.499984740745262"/>
      <name val="Arial"/>
      <family val="2"/>
    </font>
    <font>
      <b/>
      <sz val="8"/>
      <name val="Arial"/>
      <family val="2"/>
    </font>
    <font>
      <b/>
      <sz val="10"/>
      <name val="Arial"/>
      <family val="2"/>
    </font>
    <font>
      <sz val="10"/>
      <name val="Arial"/>
      <family val="2"/>
    </font>
    <font>
      <b/>
      <sz val="12"/>
      <color theme="1"/>
      <name val="Arial"/>
      <family val="2"/>
    </font>
    <font>
      <b/>
      <sz val="12"/>
      <name val="Arial"/>
      <family val="2"/>
    </font>
    <font>
      <b/>
      <sz val="8"/>
      <color theme="1"/>
      <name val="Arial"/>
      <family val="2"/>
    </font>
    <font>
      <sz val="8"/>
      <color theme="2" tint="-0.499984740745262"/>
      <name val="Arial"/>
      <family val="2"/>
    </font>
    <font>
      <sz val="8"/>
      <color theme="1"/>
      <name val="Arial"/>
      <family val="2"/>
    </font>
    <font>
      <b/>
      <sz val="11"/>
      <color theme="1"/>
      <name val="Arial"/>
      <family val="2"/>
    </font>
    <font>
      <sz val="10"/>
      <color theme="2" tint="-0.499984740745262"/>
      <name val="Arial"/>
      <family val="2"/>
    </font>
    <font>
      <sz val="7"/>
      <color theme="1"/>
      <name val="Arial"/>
      <family val="2"/>
    </font>
    <font>
      <sz val="11"/>
      <name val="Arial"/>
      <family val="2"/>
    </font>
    <font>
      <sz val="10"/>
      <color theme="1"/>
      <name val="Arial"/>
      <family val="2"/>
    </font>
    <font>
      <b/>
      <sz val="11"/>
      <name val="Arial"/>
      <family val="2"/>
    </font>
    <font>
      <b/>
      <sz val="14"/>
      <name val="Calibri"/>
      <family val="2"/>
      <scheme val="minor"/>
    </font>
    <font>
      <b/>
      <i/>
      <sz val="9"/>
      <color theme="1"/>
      <name val="Arial"/>
      <family val="2"/>
    </font>
    <font>
      <sz val="12"/>
      <color theme="0" tint="-0.34998626667073579"/>
      <name val="Calibri"/>
      <family val="2"/>
      <scheme val="minor"/>
    </font>
  </fonts>
  <fills count="1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rgb="FFFF99CC"/>
        <bgColor indexed="64"/>
      </patternFill>
    </fill>
    <fill>
      <patternFill patternType="solid">
        <fgColor rgb="FFFFFF66"/>
        <bgColor indexed="64"/>
      </patternFill>
    </fill>
    <fill>
      <patternFill patternType="solid">
        <fgColor indexed="22"/>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4" tint="0.59999389629810485"/>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dashed">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s>
  <cellStyleXfs count="3">
    <xf numFmtId="0" fontId="0" fillId="0" borderId="0"/>
    <xf numFmtId="43" fontId="5" fillId="0" borderId="0" applyFont="0" applyFill="0" applyBorder="0" applyAlignment="0" applyProtection="0"/>
    <xf numFmtId="9" fontId="5" fillId="0" borderId="0" applyFont="0" applyFill="0" applyBorder="0" applyAlignment="0" applyProtection="0"/>
  </cellStyleXfs>
  <cellXfs count="256">
    <xf numFmtId="0" fontId="0" fillId="0" borderId="0" xfId="0"/>
    <xf numFmtId="0" fontId="2" fillId="0" borderId="0" xfId="0" applyFont="1" applyFill="1" applyAlignment="1">
      <alignment horizontal="left" vertical="top"/>
    </xf>
    <xf numFmtId="4" fontId="2" fillId="3" borderId="1" xfId="0" applyNumberFormat="1" applyFont="1" applyFill="1" applyBorder="1" applyAlignment="1">
      <alignment horizontal="right" vertical="top"/>
    </xf>
    <xf numFmtId="3" fontId="2" fillId="0" borderId="1" xfId="0" applyNumberFormat="1" applyFont="1" applyFill="1" applyBorder="1" applyAlignment="1">
      <alignment horizontal="right" vertical="top"/>
    </xf>
    <xf numFmtId="4" fontId="2" fillId="0" borderId="1" xfId="0" applyNumberFormat="1" applyFont="1" applyFill="1" applyBorder="1" applyAlignment="1">
      <alignment horizontal="right" vertical="top"/>
    </xf>
    <xf numFmtId="4" fontId="2" fillId="2" borderId="1" xfId="0" applyNumberFormat="1" applyFont="1" applyFill="1" applyBorder="1" applyAlignment="1">
      <alignment horizontal="left" vertical="top"/>
    </xf>
    <xf numFmtId="4" fontId="1" fillId="2" borderId="1" xfId="0" applyNumberFormat="1" applyFont="1" applyFill="1" applyBorder="1" applyAlignment="1">
      <alignment horizontal="right" vertical="top"/>
    </xf>
    <xf numFmtId="0" fontId="2" fillId="2" borderId="1" xfId="0" applyFont="1" applyFill="1" applyBorder="1" applyAlignment="1">
      <alignment horizontal="left" vertical="top"/>
    </xf>
    <xf numFmtId="0" fontId="7" fillId="0" borderId="0" xfId="0" applyFont="1" applyBorder="1" applyAlignment="1">
      <alignment horizontal="center" vertical="center" wrapText="1"/>
    </xf>
    <xf numFmtId="4" fontId="7" fillId="0" borderId="5" xfId="0" applyNumberFormat="1" applyFont="1" applyBorder="1" applyAlignment="1">
      <alignment horizontal="right" vertical="center" wrapText="1"/>
    </xf>
    <xf numFmtId="0" fontId="7" fillId="0" borderId="5" xfId="0" applyFont="1" applyBorder="1" applyAlignment="1">
      <alignment horizontal="center" vertical="center" wrapText="1"/>
    </xf>
    <xf numFmtId="3" fontId="7" fillId="0" borderId="5" xfId="0" applyNumberFormat="1" applyFont="1" applyBorder="1" applyAlignment="1">
      <alignment horizontal="center" vertical="center" wrapText="1"/>
    </xf>
    <xf numFmtId="0" fontId="8" fillId="0" borderId="0" xfId="0" applyFont="1" applyAlignment="1">
      <alignment horizontal="center" vertical="center"/>
    </xf>
    <xf numFmtId="0" fontId="9" fillId="0" borderId="0" xfId="0" applyFont="1" applyFill="1" applyBorder="1" applyAlignment="1">
      <alignment horizontal="center"/>
    </xf>
    <xf numFmtId="4" fontId="9" fillId="0" borderId="0" xfId="0" applyNumberFormat="1" applyFont="1" applyFill="1" applyBorder="1" applyAlignment="1">
      <alignment horizontal="right"/>
    </xf>
    <xf numFmtId="3" fontId="9" fillId="0" borderId="0" xfId="0" applyNumberFormat="1" applyFont="1" applyFill="1" applyBorder="1" applyAlignment="1">
      <alignment horizontal="center"/>
    </xf>
    <xf numFmtId="0" fontId="10" fillId="0" borderId="0" xfId="0" applyFont="1" applyFill="1"/>
    <xf numFmtId="0" fontId="12" fillId="0" borderId="0" xfId="0" applyFont="1" applyFill="1" applyBorder="1" applyAlignment="1">
      <alignment horizontal="center"/>
    </xf>
    <xf numFmtId="3" fontId="8" fillId="0" borderId="0" xfId="0" applyNumberFormat="1" applyFont="1" applyFill="1"/>
    <xf numFmtId="3" fontId="12" fillId="0" borderId="0" xfId="0" applyNumberFormat="1" applyFont="1" applyFill="1" applyBorder="1" applyAlignment="1">
      <alignment horizontal="center"/>
    </xf>
    <xf numFmtId="0" fontId="8" fillId="0" borderId="0" xfId="0" applyFont="1" applyFill="1"/>
    <xf numFmtId="0" fontId="11" fillId="0" borderId="0" xfId="0" applyFont="1" applyFill="1" applyBorder="1" applyAlignment="1">
      <alignment horizontal="center"/>
    </xf>
    <xf numFmtId="0" fontId="6" fillId="0" borderId="0" xfId="0" applyFont="1" applyFill="1" applyBorder="1" applyAlignment="1">
      <alignment horizontal="right" wrapText="1"/>
    </xf>
    <xf numFmtId="0" fontId="7" fillId="0" borderId="0" xfId="0" applyFont="1" applyFill="1" applyBorder="1" applyAlignment="1">
      <alignment horizontal="center" vertical="center" wrapText="1"/>
    </xf>
    <xf numFmtId="0" fontId="13" fillId="0" borderId="0" xfId="0" applyFont="1" applyFill="1" applyBorder="1" applyAlignment="1">
      <alignment horizontal="center" vertical="center"/>
    </xf>
    <xf numFmtId="0" fontId="14" fillId="0" borderId="0" xfId="0" applyFont="1" applyFill="1" applyBorder="1" applyAlignment="1">
      <alignment horizontal="center" vertical="center" wrapText="1"/>
    </xf>
    <xf numFmtId="3" fontId="14" fillId="0" borderId="0" xfId="0" applyNumberFormat="1" applyFont="1" applyFill="1"/>
    <xf numFmtId="3" fontId="7" fillId="0" borderId="0" xfId="0" applyNumberFormat="1" applyFont="1" applyFill="1" applyBorder="1" applyAlignment="1">
      <alignment horizontal="center" vertical="center" wrapText="1"/>
    </xf>
    <xf numFmtId="0" fontId="14" fillId="0" borderId="0" xfId="0" applyFont="1" applyFill="1"/>
    <xf numFmtId="0" fontId="8" fillId="0" borderId="0" xfId="0" applyFont="1" applyBorder="1" applyAlignment="1">
      <alignment horizontal="center" vertical="center"/>
    </xf>
    <xf numFmtId="10" fontId="8" fillId="0" borderId="0" xfId="0" applyNumberFormat="1" applyFont="1" applyFill="1" applyBorder="1" applyAlignment="1">
      <alignment vertical="center"/>
    </xf>
    <xf numFmtId="0" fontId="8"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164" fontId="14" fillId="0" borderId="0" xfId="0" applyNumberFormat="1" applyFont="1" applyFill="1"/>
    <xf numFmtId="0" fontId="12" fillId="0" borderId="0" xfId="0" applyFont="1" applyBorder="1" applyAlignment="1">
      <alignment horizontal="center" vertical="center"/>
    </xf>
    <xf numFmtId="0" fontId="8" fillId="0" borderId="0" xfId="0" applyFont="1" applyBorder="1"/>
    <xf numFmtId="0" fontId="8" fillId="0" borderId="0" xfId="0" applyFont="1" applyBorder="1" applyAlignment="1"/>
    <xf numFmtId="165" fontId="8" fillId="0" borderId="0" xfId="2" applyNumberFormat="1" applyFont="1" applyFill="1" applyBorder="1" applyAlignment="1">
      <alignment horizontal="center" vertical="center"/>
    </xf>
    <xf numFmtId="165" fontId="8" fillId="0" borderId="0" xfId="0" applyNumberFormat="1" applyFont="1" applyBorder="1" applyAlignment="1">
      <alignment horizontal="center" vertical="center"/>
    </xf>
    <xf numFmtId="3" fontId="8" fillId="0" borderId="0" xfId="0" applyNumberFormat="1" applyFont="1"/>
    <xf numFmtId="3" fontId="12" fillId="0" borderId="0" xfId="0" applyNumberFormat="1" applyFont="1" applyBorder="1" applyAlignment="1">
      <alignment horizontal="center" vertical="center"/>
    </xf>
    <xf numFmtId="0" fontId="8" fillId="0" borderId="0" xfId="0" applyFont="1"/>
    <xf numFmtId="4" fontId="12" fillId="0" borderId="0" xfId="0" applyNumberFormat="1" applyFont="1" applyBorder="1" applyAlignment="1">
      <alignment horizontal="right" vertical="center"/>
    </xf>
    <xf numFmtId="0" fontId="18" fillId="7" borderId="6" xfId="0" applyFont="1" applyFill="1" applyBorder="1" applyAlignment="1">
      <alignment horizontal="center" vertical="center"/>
    </xf>
    <xf numFmtId="0" fontId="6" fillId="7" borderId="9" xfId="0" applyFont="1" applyFill="1" applyBorder="1" applyAlignment="1">
      <alignment vertical="center" wrapText="1"/>
    </xf>
    <xf numFmtId="0" fontId="13" fillId="8" borderId="8" xfId="0" applyFont="1" applyFill="1" applyBorder="1" applyAlignment="1">
      <alignment horizontal="center" vertical="center" wrapText="1"/>
    </xf>
    <xf numFmtId="0" fontId="13" fillId="8" borderId="9" xfId="0" applyFont="1" applyFill="1" applyBorder="1" applyAlignment="1">
      <alignment horizontal="center" vertical="center" wrapText="1"/>
    </xf>
    <xf numFmtId="0" fontId="13" fillId="8" borderId="6" xfId="0" applyFont="1" applyFill="1" applyBorder="1" applyAlignment="1">
      <alignment horizontal="center" vertical="center" wrapText="1"/>
    </xf>
    <xf numFmtId="4" fontId="13" fillId="8" borderId="10" xfId="0" applyNumberFormat="1" applyFont="1" applyFill="1" applyBorder="1" applyAlignment="1">
      <alignment horizontal="center" vertical="center" wrapText="1"/>
    </xf>
    <xf numFmtId="0" fontId="13" fillId="8" borderId="11" xfId="0" applyFont="1" applyFill="1" applyBorder="1" applyAlignment="1">
      <alignment horizontal="center" vertical="center" wrapText="1"/>
    </xf>
    <xf numFmtId="3" fontId="13" fillId="8" borderId="9" xfId="0" applyNumberFormat="1" applyFont="1" applyFill="1" applyBorder="1" applyAlignment="1">
      <alignment horizontal="center" vertical="center" wrapText="1"/>
    </xf>
    <xf numFmtId="3" fontId="13" fillId="8" borderId="8" xfId="0" applyNumberFormat="1" applyFont="1" applyFill="1" applyBorder="1" applyAlignment="1">
      <alignment horizontal="center" vertical="center" wrapText="1"/>
    </xf>
    <xf numFmtId="0" fontId="8" fillId="9" borderId="12" xfId="0" applyFont="1" applyFill="1" applyBorder="1" applyAlignment="1">
      <alignment horizontal="center" vertical="center" wrapText="1"/>
    </xf>
    <xf numFmtId="0" fontId="13" fillId="9" borderId="13" xfId="0" applyFont="1" applyFill="1" applyBorder="1" applyAlignment="1">
      <alignment horizontal="center" vertical="center" wrapText="1"/>
    </xf>
    <xf numFmtId="166" fontId="8" fillId="9" borderId="6" xfId="1" applyNumberFormat="1" applyFont="1" applyFill="1" applyBorder="1" applyAlignment="1">
      <alignment horizontal="center" vertical="center" wrapText="1"/>
    </xf>
    <xf numFmtId="167" fontId="8" fillId="5" borderId="13" xfId="1" applyNumberFormat="1" applyFont="1" applyFill="1" applyBorder="1" applyAlignment="1">
      <alignment horizontal="center" vertical="center"/>
    </xf>
    <xf numFmtId="43" fontId="8" fillId="5" borderId="14" xfId="1" applyFont="1" applyFill="1" applyBorder="1" applyAlignment="1">
      <alignment horizontal="center" vertical="center"/>
    </xf>
    <xf numFmtId="3" fontId="8" fillId="6" borderId="13" xfId="1" applyNumberFormat="1" applyFont="1" applyFill="1" applyBorder="1" applyAlignment="1">
      <alignment horizontal="center" vertical="center"/>
    </xf>
    <xf numFmtId="3" fontId="8" fillId="6" borderId="15" xfId="1" applyNumberFormat="1" applyFont="1" applyFill="1" applyBorder="1" applyAlignment="1">
      <alignment horizontal="center" vertical="center"/>
    </xf>
    <xf numFmtId="168" fontId="19" fillId="0" borderId="0" xfId="0" applyNumberFormat="1" applyFont="1" applyFill="1" applyBorder="1" applyAlignment="1">
      <alignment horizontal="center" vertical="center"/>
    </xf>
    <xf numFmtId="4" fontId="12" fillId="10" borderId="0" xfId="0" applyNumberFormat="1" applyFont="1" applyFill="1" applyBorder="1" applyAlignment="1">
      <alignment horizontal="center" vertical="center"/>
    </xf>
    <xf numFmtId="0" fontId="8" fillId="0" borderId="13" xfId="0" applyFont="1" applyFill="1" applyBorder="1" applyAlignment="1">
      <alignment horizontal="center" vertical="center" wrapText="1"/>
    </xf>
    <xf numFmtId="166" fontId="8" fillId="4" borderId="15" xfId="1" applyNumberFormat="1" applyFont="1" applyFill="1" applyBorder="1" applyAlignment="1">
      <alignment horizontal="center" vertical="center" wrapText="1"/>
    </xf>
    <xf numFmtId="166" fontId="8" fillId="4" borderId="13" xfId="1" applyNumberFormat="1" applyFont="1" applyFill="1" applyBorder="1" applyAlignment="1">
      <alignment horizontal="center" vertical="center" wrapText="1"/>
    </xf>
    <xf numFmtId="43" fontId="8" fillId="10" borderId="17" xfId="1" applyFont="1" applyFill="1" applyBorder="1" applyAlignment="1">
      <alignment vertical="center"/>
    </xf>
    <xf numFmtId="43" fontId="8" fillId="0" borderId="18" xfId="1" applyFont="1" applyFill="1" applyBorder="1" applyAlignment="1">
      <alignment vertical="center"/>
    </xf>
    <xf numFmtId="43" fontId="8" fillId="0" borderId="14" xfId="1" applyFont="1" applyFill="1" applyBorder="1" applyAlignment="1">
      <alignment vertical="center"/>
    </xf>
    <xf numFmtId="0" fontId="13" fillId="9" borderId="12" xfId="0" applyFont="1" applyFill="1" applyBorder="1" applyAlignment="1">
      <alignment horizontal="center" vertical="center" wrapText="1"/>
    </xf>
    <xf numFmtId="0" fontId="8" fillId="0" borderId="12" xfId="0" applyFont="1" applyFill="1" applyBorder="1" applyAlignment="1">
      <alignment horizontal="center" vertical="center" wrapText="1"/>
    </xf>
    <xf numFmtId="43" fontId="8" fillId="5" borderId="21" xfId="1" applyFont="1" applyFill="1" applyBorder="1" applyAlignment="1">
      <alignment horizontal="center" vertical="center"/>
    </xf>
    <xf numFmtId="3" fontId="8" fillId="6" borderId="22" xfId="1" applyNumberFormat="1" applyFont="1" applyFill="1" applyBorder="1" applyAlignment="1">
      <alignment horizontal="center" vertical="center"/>
    </xf>
    <xf numFmtId="3" fontId="8" fillId="6" borderId="23" xfId="1" applyNumberFormat="1" applyFont="1" applyFill="1" applyBorder="1" applyAlignment="1">
      <alignment horizontal="center" vertical="center"/>
    </xf>
    <xf numFmtId="0" fontId="18" fillId="0" borderId="0" xfId="0" applyFont="1" applyAlignment="1">
      <alignment horizontal="center"/>
    </xf>
    <xf numFmtId="4" fontId="19" fillId="0" borderId="0" xfId="0" applyNumberFormat="1" applyFont="1" applyFill="1" applyBorder="1" applyAlignment="1">
      <alignment horizontal="right" vertical="center"/>
    </xf>
    <xf numFmtId="168" fontId="16" fillId="0" borderId="1" xfId="0" applyNumberFormat="1" applyFont="1" applyFill="1" applyBorder="1" applyAlignment="1">
      <alignment horizontal="center" vertical="center" wrapText="1"/>
    </xf>
    <xf numFmtId="3" fontId="20" fillId="0" borderId="1" xfId="0" applyNumberFormat="1" applyFont="1" applyFill="1" applyBorder="1" applyAlignment="1">
      <alignment horizontal="center" vertical="center" wrapText="1"/>
    </xf>
    <xf numFmtId="3" fontId="21" fillId="0" borderId="1" xfId="0" applyNumberFormat="1" applyFont="1" applyFill="1" applyBorder="1" applyAlignment="1">
      <alignment horizontal="center" vertical="center" wrapText="1"/>
    </xf>
    <xf numFmtId="2" fontId="22" fillId="0" borderId="0" xfId="0" applyNumberFormat="1" applyFont="1" applyFill="1" applyAlignment="1">
      <alignment horizontal="center" vertical="center"/>
    </xf>
    <xf numFmtId="0" fontId="18" fillId="0" borderId="0" xfId="0" applyFont="1" applyBorder="1" applyAlignment="1">
      <alignment wrapText="1"/>
    </xf>
    <xf numFmtId="43" fontId="19" fillId="0" borderId="0" xfId="1" applyFont="1" applyFill="1" applyBorder="1" applyAlignment="1">
      <alignment horizontal="center" vertical="center"/>
    </xf>
    <xf numFmtId="0" fontId="23" fillId="0" borderId="0" xfId="0" applyFont="1" applyAlignment="1">
      <alignment wrapText="1"/>
    </xf>
    <xf numFmtId="168" fontId="19" fillId="0" borderId="0" xfId="0" applyNumberFormat="1" applyFont="1" applyFill="1" applyBorder="1" applyAlignment="1">
      <alignment horizontal="center" vertical="center" wrapText="1"/>
    </xf>
    <xf numFmtId="3" fontId="19" fillId="0" borderId="0" xfId="0" applyNumberFormat="1" applyFont="1" applyFill="1" applyBorder="1" applyAlignment="1">
      <alignment horizontal="center" vertical="center" wrapText="1"/>
    </xf>
    <xf numFmtId="3" fontId="19" fillId="0" borderId="0" xfId="0" applyNumberFormat="1" applyFont="1" applyFill="1" applyBorder="1" applyAlignment="1">
      <alignment horizontal="left" vertical="center" wrapText="1"/>
    </xf>
    <xf numFmtId="4" fontId="8" fillId="0" borderId="0" xfId="0" applyNumberFormat="1" applyFont="1" applyAlignment="1">
      <alignment horizontal="right"/>
    </xf>
    <xf numFmtId="3" fontId="8" fillId="0" borderId="0" xfId="0" applyNumberFormat="1" applyFont="1" applyAlignment="1">
      <alignment horizontal="left"/>
    </xf>
    <xf numFmtId="43" fontId="8" fillId="0" borderId="0" xfId="0" applyNumberFormat="1" applyFont="1"/>
    <xf numFmtId="3" fontId="24" fillId="0" borderId="0" xfId="0" applyNumberFormat="1" applyFont="1"/>
    <xf numFmtId="0" fontId="24" fillId="0" borderId="0" xfId="0" applyFont="1"/>
    <xf numFmtId="0" fontId="21" fillId="0" borderId="0" xfId="0" applyFont="1" applyAlignment="1">
      <alignment horizontal="center"/>
    </xf>
    <xf numFmtId="0" fontId="1" fillId="2" borderId="1" xfId="0" applyFont="1" applyFill="1" applyBorder="1" applyAlignment="1">
      <alignment horizontal="center" vertical="top" wrapText="1"/>
    </xf>
    <xf numFmtId="4" fontId="4" fillId="11" borderId="1" xfId="0" applyNumberFormat="1" applyFont="1" applyFill="1" applyBorder="1" applyAlignment="1">
      <alignment horizontal="right" vertical="top"/>
    </xf>
    <xf numFmtId="3" fontId="4" fillId="11" borderId="1" xfId="0" applyNumberFormat="1" applyFont="1" applyFill="1" applyBorder="1" applyAlignment="1">
      <alignment horizontal="right" vertical="top"/>
    </xf>
    <xf numFmtId="4" fontId="2" fillId="0" borderId="0" xfId="0" applyNumberFormat="1" applyFont="1" applyFill="1" applyAlignment="1">
      <alignment horizontal="left" vertical="top"/>
    </xf>
    <xf numFmtId="4" fontId="1" fillId="2" borderId="1" xfId="0" applyNumberFormat="1" applyFont="1" applyFill="1" applyBorder="1" applyAlignment="1">
      <alignment horizontal="center" vertical="center"/>
    </xf>
    <xf numFmtId="0" fontId="1" fillId="2" borderId="1" xfId="0" applyFont="1" applyFill="1" applyBorder="1" applyAlignment="1">
      <alignment horizontal="right" vertical="top"/>
    </xf>
    <xf numFmtId="0" fontId="2" fillId="0" borderId="1" xfId="0" applyFont="1" applyFill="1" applyBorder="1" applyAlignment="1">
      <alignment horizontal="left" vertical="top"/>
    </xf>
    <xf numFmtId="10" fontId="8" fillId="4" borderId="15" xfId="1" applyNumberFormat="1" applyFont="1" applyFill="1" applyBorder="1" applyAlignment="1">
      <alignment horizontal="center" vertical="center" wrapText="1"/>
    </xf>
    <xf numFmtId="10" fontId="8" fillId="9" borderId="6" xfId="1" applyNumberFormat="1" applyFont="1" applyFill="1" applyBorder="1" applyAlignment="1">
      <alignment horizontal="center" vertical="center"/>
    </xf>
    <xf numFmtId="166" fontId="8" fillId="9" borderId="9" xfId="1" applyNumberFormat="1" applyFont="1" applyFill="1" applyBorder="1" applyAlignment="1">
      <alignment horizontal="center" vertical="center" wrapText="1"/>
    </xf>
    <xf numFmtId="166" fontId="8" fillId="10" borderId="13" xfId="1" applyNumberFormat="1" applyFont="1" applyFill="1" applyBorder="1" applyAlignment="1">
      <alignment horizontal="center" vertical="center" wrapText="1"/>
    </xf>
    <xf numFmtId="43" fontId="8" fillId="9" borderId="9" xfId="1" applyFont="1" applyFill="1" applyBorder="1" applyAlignment="1">
      <alignment horizontal="center" vertical="center"/>
    </xf>
    <xf numFmtId="43" fontId="8" fillId="0" borderId="0" xfId="0" applyNumberFormat="1" applyFont="1" applyAlignment="1">
      <alignment horizontal="center" vertical="center"/>
    </xf>
    <xf numFmtId="0" fontId="2" fillId="0" borderId="0" xfId="0" applyFont="1" applyFill="1" applyAlignment="1">
      <alignment horizontal="left" vertical="top"/>
    </xf>
    <xf numFmtId="166" fontId="8" fillId="9" borderId="6" xfId="1" applyNumberFormat="1" applyFont="1" applyFill="1" applyBorder="1" applyAlignment="1">
      <alignment horizontal="center" vertical="center" wrapText="1"/>
    </xf>
    <xf numFmtId="0" fontId="11" fillId="0" borderId="0" xfId="0" applyFont="1" applyFill="1" applyBorder="1" applyAlignment="1">
      <alignment horizontal="center"/>
    </xf>
    <xf numFmtId="0" fontId="13" fillId="0" borderId="0" xfId="0" applyFont="1" applyFill="1" applyBorder="1" applyAlignment="1">
      <alignment horizontal="center" vertical="center"/>
    </xf>
    <xf numFmtId="43" fontId="8" fillId="9" borderId="8" xfId="1" applyFont="1" applyFill="1" applyBorder="1" applyAlignment="1">
      <alignment vertical="center"/>
    </xf>
    <xf numFmtId="166" fontId="8" fillId="4" borderId="23" xfId="1" applyNumberFormat="1" applyFont="1" applyFill="1" applyBorder="1" applyAlignment="1">
      <alignment horizontal="center" vertical="center" wrapText="1"/>
    </xf>
    <xf numFmtId="166" fontId="8" fillId="4" borderId="25" xfId="1" applyNumberFormat="1" applyFont="1" applyFill="1" applyBorder="1" applyAlignment="1">
      <alignment horizontal="center" vertical="center" wrapText="1"/>
    </xf>
    <xf numFmtId="43" fontId="8" fillId="9" borderId="1" xfId="1" applyFont="1" applyFill="1" applyBorder="1" applyAlignment="1">
      <alignment vertical="center"/>
    </xf>
    <xf numFmtId="3" fontId="25" fillId="0" borderId="1" xfId="0" applyNumberFormat="1" applyFont="1" applyFill="1" applyBorder="1" applyAlignment="1">
      <alignment horizontal="center" vertical="center" wrapText="1"/>
    </xf>
    <xf numFmtId="3" fontId="11" fillId="0" borderId="1" xfId="0" applyNumberFormat="1" applyFont="1" applyFill="1" applyBorder="1" applyAlignment="1">
      <alignment horizontal="center" vertical="center" wrapText="1"/>
    </xf>
    <xf numFmtId="168" fontId="26" fillId="0" borderId="0" xfId="0" applyNumberFormat="1" applyFont="1" applyFill="1" applyBorder="1" applyAlignment="1">
      <alignment horizontal="center" vertical="center" wrapText="1"/>
    </xf>
    <xf numFmtId="3" fontId="26" fillId="0" borderId="0" xfId="0" applyNumberFormat="1" applyFont="1" applyFill="1" applyBorder="1" applyAlignment="1">
      <alignment horizontal="center" vertical="center" wrapText="1"/>
    </xf>
    <xf numFmtId="3" fontId="26" fillId="0" borderId="0" xfId="0" applyNumberFormat="1" applyFont="1" applyFill="1" applyBorder="1" applyAlignment="1">
      <alignment horizontal="right" vertical="center" wrapText="1"/>
    </xf>
    <xf numFmtId="3" fontId="26" fillId="0" borderId="0" xfId="0" applyNumberFormat="1" applyFont="1" applyBorder="1"/>
    <xf numFmtId="3" fontId="26" fillId="0" borderId="0" xfId="0" applyNumberFormat="1" applyFont="1" applyBorder="1" applyAlignment="1">
      <alignment horizontal="right"/>
    </xf>
    <xf numFmtId="168" fontId="14" fillId="0" borderId="1" xfId="0" applyNumberFormat="1" applyFont="1" applyFill="1" applyBorder="1" applyAlignment="1">
      <alignment horizontal="center" vertical="center" wrapText="1"/>
    </xf>
    <xf numFmtId="0" fontId="18" fillId="0" borderId="0" xfId="0" applyFont="1" applyBorder="1" applyAlignment="1">
      <alignment vertical="center" wrapText="1"/>
    </xf>
    <xf numFmtId="0" fontId="2" fillId="0" borderId="0" xfId="0" applyFont="1" applyFill="1" applyAlignment="1">
      <alignment horizontal="left" vertical="center"/>
    </xf>
    <xf numFmtId="4" fontId="2" fillId="3" borderId="1" xfId="0" applyNumberFormat="1" applyFont="1" applyFill="1" applyBorder="1" applyAlignment="1">
      <alignment horizontal="right" vertical="center"/>
    </xf>
    <xf numFmtId="3" fontId="2" fillId="0" borderId="1" xfId="0" applyNumberFormat="1" applyFont="1" applyFill="1" applyBorder="1" applyAlignment="1">
      <alignment horizontal="right" vertical="center"/>
    </xf>
    <xf numFmtId="4" fontId="2" fillId="0" borderId="1" xfId="0" applyNumberFormat="1" applyFont="1" applyFill="1" applyBorder="1" applyAlignment="1">
      <alignment horizontal="right" vertical="center"/>
    </xf>
    <xf numFmtId="0" fontId="1" fillId="0" borderId="0" xfId="0" applyFont="1" applyFill="1" applyBorder="1" applyAlignment="1">
      <alignment horizontal="center" vertical="top"/>
    </xf>
    <xf numFmtId="4" fontId="1" fillId="0" borderId="0" xfId="0" applyNumberFormat="1" applyFont="1" applyFill="1" applyBorder="1" applyAlignment="1">
      <alignment horizontal="center" vertical="center"/>
    </xf>
    <xf numFmtId="0" fontId="2" fillId="0" borderId="1" xfId="0" applyFont="1" applyFill="1" applyBorder="1" applyAlignment="1">
      <alignment horizontal="left" vertical="center"/>
    </xf>
    <xf numFmtId="0" fontId="2" fillId="0" borderId="0" xfId="0" applyFont="1" applyFill="1" applyAlignment="1">
      <alignment horizontal="center" vertical="top"/>
    </xf>
    <xf numFmtId="0" fontId="2" fillId="0" borderId="0" xfId="0" applyFont="1" applyFill="1" applyAlignment="1">
      <alignment horizontal="left" vertical="top"/>
    </xf>
    <xf numFmtId="0" fontId="18" fillId="0" borderId="0" xfId="0" applyFont="1" applyBorder="1" applyAlignment="1">
      <alignment horizontal="center" vertical="center" wrapText="1"/>
    </xf>
    <xf numFmtId="0" fontId="2" fillId="0" borderId="26" xfId="0" applyFont="1" applyFill="1" applyBorder="1" applyAlignment="1">
      <alignment horizontal="left" vertical="center"/>
    </xf>
    <xf numFmtId="4" fontId="2" fillId="3" borderId="26" xfId="0" applyNumberFormat="1" applyFont="1" applyFill="1" applyBorder="1" applyAlignment="1">
      <alignment horizontal="right" vertical="center"/>
    </xf>
    <xf numFmtId="3" fontId="2" fillId="0" borderId="26" xfId="0" applyNumberFormat="1" applyFont="1" applyFill="1" applyBorder="1" applyAlignment="1">
      <alignment horizontal="right" vertical="center"/>
    </xf>
    <xf numFmtId="4" fontId="2" fillId="0" borderId="26" xfId="0" applyNumberFormat="1" applyFont="1" applyFill="1" applyBorder="1" applyAlignment="1">
      <alignment horizontal="right" vertical="center"/>
    </xf>
    <xf numFmtId="0" fontId="2" fillId="0" borderId="29" xfId="0" applyFont="1" applyFill="1" applyBorder="1" applyAlignment="1">
      <alignment vertical="center"/>
    </xf>
    <xf numFmtId="4" fontId="2" fillId="3" borderId="29" xfId="0" applyNumberFormat="1" applyFont="1" applyFill="1" applyBorder="1" applyAlignment="1">
      <alignment horizontal="right" vertical="center"/>
    </xf>
    <xf numFmtId="3" fontId="2" fillId="0" borderId="29" xfId="0" applyNumberFormat="1" applyFont="1" applyFill="1" applyBorder="1" applyAlignment="1">
      <alignment horizontal="right" vertical="center"/>
    </xf>
    <xf numFmtId="4" fontId="2" fillId="0" borderId="29" xfId="0" applyNumberFormat="1" applyFont="1" applyFill="1" applyBorder="1" applyAlignment="1">
      <alignment horizontal="right" vertical="center"/>
    </xf>
    <xf numFmtId="4" fontId="2" fillId="0" borderId="34" xfId="0" applyNumberFormat="1" applyFont="1" applyFill="1" applyBorder="1" applyAlignment="1">
      <alignment horizontal="center" vertical="center"/>
    </xf>
    <xf numFmtId="4" fontId="2" fillId="0" borderId="14" xfId="0" applyNumberFormat="1" applyFont="1" applyFill="1" applyBorder="1" applyAlignment="1">
      <alignment horizontal="center" vertical="center"/>
    </xf>
    <xf numFmtId="0" fontId="1" fillId="2" borderId="36"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26" xfId="0" applyFont="1" applyFill="1" applyBorder="1" applyAlignment="1">
      <alignment horizontal="center" vertical="top" wrapText="1"/>
    </xf>
    <xf numFmtId="0" fontId="1" fillId="2" borderId="26" xfId="0" applyFont="1" applyFill="1" applyBorder="1" applyAlignment="1">
      <alignment horizontal="center" vertical="center" wrapText="1"/>
    </xf>
    <xf numFmtId="0" fontId="1" fillId="2" borderId="37" xfId="0" applyFont="1" applyFill="1" applyBorder="1" applyAlignment="1">
      <alignment horizontal="center" vertical="top" wrapText="1"/>
    </xf>
    <xf numFmtId="43" fontId="2" fillId="0" borderId="0" xfId="1" applyFont="1" applyFill="1" applyAlignment="1">
      <alignment horizontal="left" vertical="center"/>
    </xf>
    <xf numFmtId="43" fontId="2" fillId="0" borderId="0" xfId="0" applyNumberFormat="1" applyFont="1" applyFill="1" applyAlignment="1">
      <alignment horizontal="left" vertical="top"/>
    </xf>
    <xf numFmtId="0" fontId="1" fillId="0" borderId="41" xfId="0" applyFont="1" applyFill="1" applyBorder="1" applyAlignment="1">
      <alignment horizontal="center" vertical="top"/>
    </xf>
    <xf numFmtId="4" fontId="1" fillId="12" borderId="42" xfId="0" applyNumberFormat="1" applyFont="1" applyFill="1" applyBorder="1" applyAlignment="1">
      <alignment horizontal="center" vertical="center"/>
    </xf>
    <xf numFmtId="0" fontId="1" fillId="15" borderId="30" xfId="0" applyFont="1" applyFill="1" applyBorder="1" applyAlignment="1">
      <alignment horizontal="center" vertical="center"/>
    </xf>
    <xf numFmtId="0" fontId="1" fillId="15" borderId="31" xfId="0" applyFont="1" applyFill="1" applyBorder="1" applyAlignment="1">
      <alignment horizontal="center" vertical="center"/>
    </xf>
    <xf numFmtId="0" fontId="1" fillId="15" borderId="31" xfId="0" applyFont="1" applyFill="1" applyBorder="1" applyAlignment="1">
      <alignment horizontal="center" vertical="center" wrapText="1"/>
    </xf>
    <xf numFmtId="0" fontId="1" fillId="15" borderId="31" xfId="0" applyFont="1" applyFill="1" applyBorder="1" applyAlignment="1">
      <alignment horizontal="center" vertical="top" wrapText="1"/>
    </xf>
    <xf numFmtId="0" fontId="1" fillId="15" borderId="32" xfId="0" applyFont="1" applyFill="1" applyBorder="1" applyAlignment="1">
      <alignment horizontal="center" vertical="top" wrapText="1"/>
    </xf>
    <xf numFmtId="0" fontId="2" fillId="0" borderId="29" xfId="0" applyFont="1" applyFill="1" applyBorder="1" applyAlignment="1">
      <alignment horizontal="left" vertical="center"/>
    </xf>
    <xf numFmtId="0" fontId="2" fillId="0" borderId="31" xfId="0" applyFont="1" applyFill="1" applyBorder="1" applyAlignment="1">
      <alignment horizontal="left" vertical="center"/>
    </xf>
    <xf numFmtId="3" fontId="2" fillId="0" borderId="31" xfId="0" applyNumberFormat="1" applyFont="1" applyFill="1" applyBorder="1" applyAlignment="1">
      <alignment horizontal="right" vertical="center"/>
    </xf>
    <xf numFmtId="4" fontId="2" fillId="3" borderId="31" xfId="0" applyNumberFormat="1" applyFont="1" applyFill="1" applyBorder="1" applyAlignment="1">
      <alignment horizontal="right" vertical="center"/>
    </xf>
    <xf numFmtId="4" fontId="2" fillId="0" borderId="31" xfId="0" applyNumberFormat="1" applyFont="1" applyFill="1" applyBorder="1" applyAlignment="1">
      <alignment horizontal="right" vertical="center"/>
    </xf>
    <xf numFmtId="0" fontId="2" fillId="0" borderId="0" xfId="0" applyFont="1" applyFill="1" applyAlignment="1">
      <alignment vertical="top" wrapText="1"/>
    </xf>
    <xf numFmtId="0" fontId="2" fillId="0" borderId="0" xfId="0" applyFont="1" applyFill="1" applyAlignment="1">
      <alignment vertical="top"/>
    </xf>
    <xf numFmtId="43" fontId="2" fillId="0" borderId="0" xfId="1" applyFont="1" applyFill="1" applyAlignment="1">
      <alignment horizontal="left" vertical="top"/>
    </xf>
    <xf numFmtId="0" fontId="1" fillId="11" borderId="34" xfId="0" applyFont="1" applyFill="1" applyBorder="1" applyAlignment="1">
      <alignment horizontal="center" vertical="center" wrapText="1"/>
    </xf>
    <xf numFmtId="0" fontId="28" fillId="0" borderId="0" xfId="0" applyFont="1" applyBorder="1" applyAlignment="1">
      <alignment vertical="center"/>
    </xf>
    <xf numFmtId="4" fontId="29" fillId="0" borderId="0" xfId="0" applyNumberFormat="1" applyFont="1" applyFill="1" applyAlignment="1">
      <alignment horizontal="center" vertical="top"/>
    </xf>
    <xf numFmtId="3" fontId="2" fillId="0" borderId="1" xfId="0" applyNumberFormat="1" applyFont="1" applyFill="1" applyBorder="1" applyAlignment="1">
      <alignment horizontal="center" vertical="center"/>
    </xf>
    <xf numFmtId="3" fontId="2" fillId="0" borderId="29" xfId="0" applyNumberFormat="1" applyFont="1" applyFill="1" applyBorder="1" applyAlignment="1">
      <alignment horizontal="center" vertical="center"/>
    </xf>
    <xf numFmtId="3" fontId="2" fillId="0" borderId="26" xfId="0" applyNumberFormat="1" applyFont="1" applyFill="1" applyBorder="1" applyAlignment="1">
      <alignment horizontal="center" vertical="center"/>
    </xf>
    <xf numFmtId="3" fontId="2" fillId="0" borderId="31" xfId="0" applyNumberFormat="1" applyFont="1" applyFill="1" applyBorder="1" applyAlignment="1">
      <alignment horizontal="center" vertical="center"/>
    </xf>
    <xf numFmtId="0" fontId="2" fillId="0" borderId="47" xfId="0" applyFont="1" applyFill="1" applyBorder="1" applyAlignment="1">
      <alignment horizontal="left" vertical="top"/>
    </xf>
    <xf numFmtId="0" fontId="2" fillId="0" borderId="47" xfId="0" applyFont="1" applyFill="1" applyBorder="1" applyAlignment="1">
      <alignment horizontal="center" vertical="top"/>
    </xf>
    <xf numFmtId="0" fontId="2" fillId="0" borderId="0" xfId="0" applyFont="1" applyFill="1" applyBorder="1" applyAlignment="1">
      <alignment horizontal="left" vertical="top"/>
    </xf>
    <xf numFmtId="0" fontId="2" fillId="0" borderId="0" xfId="0" applyFont="1" applyFill="1" applyBorder="1" applyAlignment="1">
      <alignment horizontal="center" vertical="top"/>
    </xf>
    <xf numFmtId="0" fontId="2" fillId="0" borderId="0" xfId="0" applyFont="1" applyFill="1" applyAlignment="1">
      <alignment horizontal="left" vertical="top" wrapText="1"/>
    </xf>
    <xf numFmtId="0" fontId="1" fillId="0" borderId="2" xfId="0" applyFont="1" applyFill="1" applyBorder="1" applyAlignment="1">
      <alignment horizontal="right" vertical="top"/>
    </xf>
    <xf numFmtId="0" fontId="1" fillId="0" borderId="3" xfId="0" applyFont="1" applyFill="1" applyBorder="1" applyAlignment="1">
      <alignment horizontal="right" vertical="top"/>
    </xf>
    <xf numFmtId="0" fontId="4" fillId="11" borderId="2" xfId="0" applyFont="1" applyFill="1" applyBorder="1" applyAlignment="1">
      <alignment horizontal="left" vertical="top" wrapText="1"/>
    </xf>
    <xf numFmtId="0" fontId="4" fillId="11" borderId="3" xfId="0" applyFont="1" applyFill="1" applyBorder="1" applyAlignment="1">
      <alignment horizontal="left" vertical="top" wrapText="1"/>
    </xf>
    <xf numFmtId="0" fontId="3" fillId="2" borderId="2" xfId="0" applyFont="1" applyFill="1" applyBorder="1" applyAlignment="1">
      <alignment horizontal="center" vertical="top"/>
    </xf>
    <xf numFmtId="0" fontId="3" fillId="2" borderId="4" xfId="0" applyFont="1" applyFill="1" applyBorder="1" applyAlignment="1">
      <alignment horizontal="center" vertical="top"/>
    </xf>
    <xf numFmtId="0" fontId="3" fillId="2" borderId="3" xfId="0" applyFont="1" applyFill="1" applyBorder="1" applyAlignment="1">
      <alignment horizontal="center" vertical="top"/>
    </xf>
    <xf numFmtId="0" fontId="1" fillId="2" borderId="2" xfId="0" applyFont="1" applyFill="1" applyBorder="1" applyAlignment="1">
      <alignment horizontal="right" vertical="top"/>
    </xf>
    <xf numFmtId="0" fontId="1" fillId="2" borderId="3" xfId="0" applyFont="1" applyFill="1" applyBorder="1" applyAlignment="1">
      <alignment horizontal="right" vertical="top"/>
    </xf>
    <xf numFmtId="0" fontId="2" fillId="0" borderId="28" xfId="0" applyFont="1" applyFill="1" applyBorder="1" applyAlignment="1">
      <alignment horizontal="left" vertical="top" wrapText="1"/>
    </xf>
    <xf numFmtId="0" fontId="2" fillId="0" borderId="27" xfId="0" applyFont="1" applyFill="1" applyBorder="1" applyAlignment="1">
      <alignment horizontal="left" vertical="top" wrapText="1"/>
    </xf>
    <xf numFmtId="0" fontId="2" fillId="0" borderId="26" xfId="0" applyFont="1" applyFill="1" applyBorder="1" applyAlignment="1">
      <alignment horizontal="left" vertical="top" wrapText="1"/>
    </xf>
    <xf numFmtId="0" fontId="1" fillId="0" borderId="28" xfId="0" applyFont="1" applyFill="1" applyBorder="1" applyAlignment="1">
      <alignment horizontal="center" vertical="top"/>
    </xf>
    <xf numFmtId="0" fontId="1" fillId="0" borderId="27" xfId="0" applyFont="1" applyFill="1" applyBorder="1" applyAlignment="1">
      <alignment horizontal="center" vertical="top"/>
    </xf>
    <xf numFmtId="0" fontId="1" fillId="0" borderId="26" xfId="0" applyFont="1" applyFill="1" applyBorder="1" applyAlignment="1">
      <alignment horizontal="center" vertical="top"/>
    </xf>
    <xf numFmtId="0" fontId="2" fillId="0" borderId="2" xfId="0" applyFont="1" applyFill="1" applyBorder="1" applyAlignment="1">
      <alignment horizontal="left" vertical="top"/>
    </xf>
    <xf numFmtId="0" fontId="2" fillId="0" borderId="3" xfId="0" applyFont="1" applyFill="1" applyBorder="1" applyAlignment="1">
      <alignment horizontal="left" vertical="top"/>
    </xf>
    <xf numFmtId="0" fontId="1" fillId="0" borderId="0" xfId="0" applyFont="1" applyFill="1" applyAlignment="1">
      <alignment horizontal="center" vertical="top"/>
    </xf>
    <xf numFmtId="0" fontId="2" fillId="0" borderId="2" xfId="0" applyFont="1" applyFill="1" applyBorder="1" applyAlignment="1">
      <alignment horizontal="center" vertical="top"/>
    </xf>
    <xf numFmtId="0" fontId="2" fillId="0" borderId="4" xfId="0" applyFont="1" applyFill="1" applyBorder="1" applyAlignment="1">
      <alignment horizontal="center" vertical="top"/>
    </xf>
    <xf numFmtId="0" fontId="2" fillId="0" borderId="3" xfId="0" applyFont="1" applyFill="1" applyBorder="1" applyAlignment="1">
      <alignment horizontal="center" vertical="top"/>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top"/>
    </xf>
    <xf numFmtId="0" fontId="1" fillId="2" borderId="4" xfId="0" applyFont="1" applyFill="1" applyBorder="1" applyAlignment="1">
      <alignment horizontal="center" vertical="top"/>
    </xf>
    <xf numFmtId="0" fontId="1" fillId="2" borderId="3" xfId="0" applyFont="1" applyFill="1" applyBorder="1" applyAlignment="1">
      <alignment horizontal="center" vertical="top"/>
    </xf>
    <xf numFmtId="4" fontId="2" fillId="0" borderId="34" xfId="0" applyNumberFormat="1" applyFont="1" applyFill="1" applyBorder="1" applyAlignment="1">
      <alignment horizontal="center" vertical="center"/>
    </xf>
    <xf numFmtId="4" fontId="2" fillId="0" borderId="14" xfId="0" applyNumberFormat="1" applyFont="1" applyFill="1" applyBorder="1" applyAlignment="1">
      <alignment horizontal="center" vertical="center"/>
    </xf>
    <xf numFmtId="4" fontId="2" fillId="0" borderId="32" xfId="0" applyNumberFormat="1" applyFont="1" applyFill="1" applyBorder="1" applyAlignment="1">
      <alignment horizontal="center" vertical="center"/>
    </xf>
    <xf numFmtId="0" fontId="1" fillId="0" borderId="30" xfId="0" applyFont="1" applyFill="1" applyBorder="1" applyAlignment="1">
      <alignment horizontal="center" vertical="center" wrapText="1"/>
    </xf>
    <xf numFmtId="0" fontId="1" fillId="0" borderId="33"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33" xfId="0" applyFont="1" applyFill="1" applyBorder="1" applyAlignment="1">
      <alignment horizontal="center" vertical="center" wrapText="1"/>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xf>
    <xf numFmtId="0" fontId="27" fillId="0" borderId="0" xfId="0" applyFont="1" applyFill="1" applyAlignment="1">
      <alignment horizontal="center" vertical="top"/>
    </xf>
    <xf numFmtId="0" fontId="27" fillId="0" borderId="0" xfId="0" applyFont="1" applyFill="1" applyAlignment="1">
      <alignment horizontal="center" vertical="top" wrapText="1"/>
    </xf>
    <xf numFmtId="0" fontId="1" fillId="0" borderId="36" xfId="0" applyFont="1" applyFill="1" applyBorder="1" applyAlignment="1">
      <alignment horizontal="center" vertical="center" wrapText="1"/>
    </xf>
    <xf numFmtId="4" fontId="2" fillId="0" borderId="37" xfId="0" applyNumberFormat="1" applyFont="1" applyFill="1" applyBorder="1" applyAlignment="1">
      <alignment horizontal="center" vertical="center"/>
    </xf>
    <xf numFmtId="0" fontId="1" fillId="14" borderId="38" xfId="0" applyFont="1" applyFill="1" applyBorder="1" applyAlignment="1">
      <alignment horizontal="center" vertical="center"/>
    </xf>
    <xf numFmtId="0" fontId="1" fillId="14" borderId="39" xfId="0" applyFont="1" applyFill="1" applyBorder="1" applyAlignment="1">
      <alignment horizontal="center" vertical="center"/>
    </xf>
    <xf numFmtId="0" fontId="1" fillId="14" borderId="40" xfId="0" applyFont="1" applyFill="1" applyBorder="1" applyAlignment="1">
      <alignment horizontal="center" vertical="center"/>
    </xf>
    <xf numFmtId="0" fontId="1" fillId="16" borderId="43" xfId="0" applyFont="1" applyFill="1" applyBorder="1" applyAlignment="1">
      <alignment horizontal="center" vertical="center"/>
    </xf>
    <xf numFmtId="0" fontId="1" fillId="16" borderId="5" xfId="0" applyFont="1" applyFill="1" applyBorder="1" applyAlignment="1">
      <alignment horizontal="center" vertical="center"/>
    </xf>
    <xf numFmtId="0" fontId="1" fillId="16" borderId="44" xfId="0" applyFont="1" applyFill="1" applyBorder="1" applyAlignment="1">
      <alignment horizontal="center" vertical="center"/>
    </xf>
    <xf numFmtId="0" fontId="1" fillId="13" borderId="30" xfId="0" applyFont="1" applyFill="1" applyBorder="1" applyAlignment="1">
      <alignment horizontal="center" vertical="center"/>
    </xf>
    <xf numFmtId="0" fontId="1" fillId="13" borderId="31" xfId="0" applyFont="1" applyFill="1" applyBorder="1" applyAlignment="1">
      <alignment horizontal="center" vertical="center"/>
    </xf>
    <xf numFmtId="0" fontId="1" fillId="13" borderId="32" xfId="0" applyFont="1" applyFill="1" applyBorder="1" applyAlignment="1">
      <alignment horizontal="center" vertical="center"/>
    </xf>
    <xf numFmtId="0" fontId="18" fillId="0" borderId="45"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46" xfId="0" applyFont="1" applyBorder="1" applyAlignment="1">
      <alignment horizontal="center" vertical="center" wrapText="1"/>
    </xf>
    <xf numFmtId="0" fontId="1" fillId="11" borderId="45" xfId="0" applyFont="1" applyFill="1" applyBorder="1" applyAlignment="1">
      <alignment horizontal="center" vertical="center"/>
    </xf>
    <xf numFmtId="0" fontId="1" fillId="11" borderId="4" xfId="0" applyFont="1" applyFill="1" applyBorder="1" applyAlignment="1">
      <alignment horizontal="center" vertical="center"/>
    </xf>
    <xf numFmtId="0" fontId="1" fillId="11" borderId="3" xfId="0" applyFont="1" applyFill="1" applyBorder="1" applyAlignment="1">
      <alignment horizontal="center" vertical="center"/>
    </xf>
    <xf numFmtId="0" fontId="18" fillId="0" borderId="0" xfId="0" applyFont="1" applyAlignment="1">
      <alignment horizontal="left" wrapText="1"/>
    </xf>
    <xf numFmtId="0" fontId="13" fillId="0" borderId="24" xfId="0" applyFont="1" applyBorder="1" applyAlignment="1">
      <alignment horizontal="center" vertical="center"/>
    </xf>
    <xf numFmtId="0" fontId="13" fillId="0" borderId="25" xfId="0" applyFont="1" applyBorder="1" applyAlignment="1">
      <alignment horizontal="center" vertical="center"/>
    </xf>
    <xf numFmtId="166" fontId="8" fillId="9" borderId="6" xfId="1" applyNumberFormat="1" applyFont="1" applyFill="1" applyBorder="1" applyAlignment="1">
      <alignment horizontal="center" vertical="center" wrapText="1"/>
    </xf>
    <xf numFmtId="166" fontId="8" fillId="9" borderId="8" xfId="1" applyNumberFormat="1" applyFont="1" applyFill="1" applyBorder="1" applyAlignment="1">
      <alignment horizontal="center" vertical="center" wrapText="1"/>
    </xf>
    <xf numFmtId="166" fontId="8" fillId="9" borderId="7" xfId="1" applyNumberFormat="1" applyFont="1" applyFill="1" applyBorder="1" applyAlignment="1">
      <alignment horizontal="center" vertical="center" wrapText="1"/>
    </xf>
    <xf numFmtId="0" fontId="6" fillId="0" borderId="0" xfId="0" applyFont="1" applyBorder="1" applyAlignment="1">
      <alignment horizontal="center" vertical="center" wrapText="1"/>
    </xf>
    <xf numFmtId="0" fontId="11" fillId="0" borderId="0" xfId="0" applyFont="1" applyFill="1" applyBorder="1" applyAlignment="1">
      <alignment horizontal="center"/>
    </xf>
    <xf numFmtId="0" fontId="13" fillId="0" borderId="0" xfId="0" applyFont="1" applyFill="1" applyBorder="1" applyAlignment="1">
      <alignment horizontal="center" vertical="center"/>
    </xf>
    <xf numFmtId="0" fontId="16" fillId="0" borderId="0" xfId="0" applyFont="1" applyFill="1" applyBorder="1" applyAlignment="1">
      <alignment horizontal="left" wrapText="1"/>
    </xf>
    <xf numFmtId="0" fontId="18" fillId="0" borderId="0" xfId="0" applyFont="1" applyBorder="1" applyAlignment="1">
      <alignment horizontal="center" vertical="center"/>
    </xf>
    <xf numFmtId="0" fontId="8" fillId="0" borderId="16"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20" xfId="0" applyFont="1" applyFill="1" applyBorder="1" applyAlignment="1">
      <alignment horizontal="center" vertical="center" wrapText="1"/>
    </xf>
    <xf numFmtId="43" fontId="8" fillId="9" borderId="6" xfId="1" applyFont="1" applyFill="1" applyBorder="1" applyAlignment="1">
      <alignment horizontal="center" vertical="center"/>
    </xf>
    <xf numFmtId="43" fontId="8" fillId="9" borderId="8" xfId="1" applyFont="1" applyFill="1" applyBorder="1" applyAlignment="1">
      <alignment horizontal="center" vertical="center"/>
    </xf>
    <xf numFmtId="43" fontId="8" fillId="9" borderId="7" xfId="1" applyFont="1" applyFill="1" applyBorder="1" applyAlignment="1">
      <alignment horizontal="center" vertical="center"/>
    </xf>
    <xf numFmtId="0" fontId="18" fillId="0" borderId="5" xfId="0" applyFont="1" applyBorder="1" applyAlignment="1">
      <alignment horizontal="left" vertical="center" wrapText="1"/>
    </xf>
    <xf numFmtId="0" fontId="18" fillId="0" borderId="6" xfId="0" applyFont="1" applyBorder="1" applyAlignment="1">
      <alignment horizontal="center" vertical="center"/>
    </xf>
    <xf numFmtId="0" fontId="18" fillId="0" borderId="7" xfId="0" applyFont="1" applyBorder="1" applyAlignment="1">
      <alignment horizontal="center" vertical="center"/>
    </xf>
    <xf numFmtId="49" fontId="13" fillId="4" borderId="6" xfId="0" applyNumberFormat="1" applyFont="1" applyFill="1" applyBorder="1" applyAlignment="1">
      <alignment horizontal="center" vertical="center" wrapText="1"/>
    </xf>
    <xf numFmtId="49" fontId="13" fillId="4" borderId="7" xfId="0" applyNumberFormat="1" applyFont="1" applyFill="1" applyBorder="1" applyAlignment="1">
      <alignment horizontal="center" vertical="center" wrapText="1"/>
    </xf>
    <xf numFmtId="0" fontId="17" fillId="0" borderId="0" xfId="0" applyFont="1" applyFill="1" applyBorder="1" applyAlignment="1">
      <alignment horizontal="left" wrapText="1"/>
    </xf>
  </cellXfs>
  <cellStyles count="3">
    <cellStyle name="Millares" xfId="1" builtinId="3"/>
    <cellStyle name="Normal" xfId="0" builtinId="0"/>
    <cellStyle name="Porcentaje" xfId="2" builtinId="5"/>
  </cellStyles>
  <dxfs count="3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100854</xdr:colOff>
      <xdr:row>0</xdr:row>
      <xdr:rowOff>33618</xdr:rowOff>
    </xdr:from>
    <xdr:to>
      <xdr:col>1</xdr:col>
      <xdr:colOff>896471</xdr:colOff>
      <xdr:row>1</xdr:row>
      <xdr:rowOff>199452</xdr:rowOff>
    </xdr:to>
    <xdr:pic>
      <xdr:nvPicPr>
        <xdr:cNvPr id="4" name="Imagen 3"/>
        <xdr:cNvPicPr>
          <a:picLocks noChangeAspect="1"/>
        </xdr:cNvPicPr>
      </xdr:nvPicPr>
      <xdr:blipFill>
        <a:blip xmlns:r="http://schemas.openxmlformats.org/officeDocument/2006/relationships" r:embed="rId1"/>
        <a:stretch>
          <a:fillRect/>
        </a:stretch>
      </xdr:blipFill>
      <xdr:spPr>
        <a:xfrm>
          <a:off x="100854" y="33618"/>
          <a:ext cx="795617" cy="3675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130835</xdr:colOff>
      <xdr:row>0</xdr:row>
      <xdr:rowOff>85725</xdr:rowOff>
    </xdr:from>
    <xdr:to>
      <xdr:col>1</xdr:col>
      <xdr:colOff>1425410</xdr:colOff>
      <xdr:row>3</xdr:row>
      <xdr:rowOff>114299</xdr:rowOff>
    </xdr:to>
    <xdr:pic>
      <xdr:nvPicPr>
        <xdr:cNvPr id="2" name="Imagen 1" descr="C:\Documents and Settings\iperrogon\Configuración local\Temp\notesFFF692\TEMAS OFICIALES.jpg">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60" y="85725"/>
          <a:ext cx="1294575" cy="6095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130835</xdr:colOff>
      <xdr:row>0</xdr:row>
      <xdr:rowOff>85725</xdr:rowOff>
    </xdr:from>
    <xdr:to>
      <xdr:col>1</xdr:col>
      <xdr:colOff>1425410</xdr:colOff>
      <xdr:row>3</xdr:row>
      <xdr:rowOff>114299</xdr:rowOff>
    </xdr:to>
    <xdr:pic>
      <xdr:nvPicPr>
        <xdr:cNvPr id="2" name="Imagen 1" descr="C:\Documents and Settings\iperrogon\Configuración local\Temp\notesFFF692\TEMAS OFICIALES.jpg">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60" y="85725"/>
          <a:ext cx="1294575" cy="6095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5"/>
  <sheetViews>
    <sheetView showGridLines="0" zoomScale="85" zoomScaleNormal="85" workbookViewId="0">
      <selection activeCell="J20" sqref="J20"/>
    </sheetView>
  </sheetViews>
  <sheetFormatPr baseColWidth="10" defaultColWidth="11.42578125" defaultRowHeight="15.75" x14ac:dyDescent="0.25"/>
  <cols>
    <col min="1" max="1" width="6.7109375" style="1" customWidth="1"/>
    <col min="2" max="2" width="14.7109375" style="1" bestFit="1" customWidth="1"/>
    <col min="3" max="3" width="14.140625" style="1" customWidth="1"/>
    <col min="4" max="4" width="24" style="1" customWidth="1"/>
    <col min="5" max="5" width="15.28515625" style="1" customWidth="1"/>
    <col min="6" max="6" width="13.140625" style="1" customWidth="1"/>
    <col min="7" max="7" width="15.7109375" style="1" customWidth="1"/>
    <col min="8" max="16384" width="11.42578125" style="1"/>
  </cols>
  <sheetData>
    <row r="2" spans="2:7" x14ac:dyDescent="0.25">
      <c r="B2" s="192" t="s">
        <v>11</v>
      </c>
      <c r="C2" s="192"/>
      <c r="D2" s="192"/>
      <c r="E2" s="192"/>
      <c r="F2" s="192"/>
      <c r="G2" s="192"/>
    </row>
    <row r="3" spans="2:7" x14ac:dyDescent="0.25">
      <c r="B3" s="192" t="s">
        <v>10</v>
      </c>
      <c r="C3" s="192"/>
      <c r="D3" s="192"/>
      <c r="E3" s="192"/>
      <c r="F3" s="192"/>
      <c r="G3" s="192"/>
    </row>
    <row r="5" spans="2:7" ht="21" x14ac:dyDescent="0.25">
      <c r="B5" s="179" t="s">
        <v>49</v>
      </c>
      <c r="C5" s="180"/>
      <c r="D5" s="180"/>
      <c r="E5" s="180"/>
      <c r="F5" s="180"/>
      <c r="G5" s="181"/>
    </row>
    <row r="6" spans="2:7" ht="33.950000000000003" customHeight="1" x14ac:dyDescent="0.25">
      <c r="B6" s="198" t="s">
        <v>8</v>
      </c>
      <c r="C6" s="199"/>
      <c r="D6" s="200"/>
      <c r="E6" s="91" t="s">
        <v>7</v>
      </c>
      <c r="F6" s="91" t="s">
        <v>3</v>
      </c>
      <c r="G6" s="91" t="s">
        <v>4</v>
      </c>
    </row>
    <row r="7" spans="2:7" ht="15.95" customHeight="1" x14ac:dyDescent="0.25">
      <c r="B7" s="187" t="s">
        <v>44</v>
      </c>
      <c r="C7" s="184" t="s">
        <v>55</v>
      </c>
      <c r="D7" s="97" t="s">
        <v>0</v>
      </c>
      <c r="E7" s="2">
        <v>69.426000000000002</v>
      </c>
      <c r="F7" s="3">
        <v>450</v>
      </c>
      <c r="G7" s="4">
        <f>ROUND(F7*E7,2)</f>
        <v>31241.7</v>
      </c>
    </row>
    <row r="8" spans="2:7" x14ac:dyDescent="0.25">
      <c r="B8" s="188"/>
      <c r="C8" s="185"/>
      <c r="D8" s="97" t="s">
        <v>1</v>
      </c>
      <c r="E8" s="2">
        <v>113.274</v>
      </c>
      <c r="F8" s="3">
        <v>450</v>
      </c>
      <c r="G8" s="4">
        <f>ROUND(F8*E8,2)</f>
        <v>50973.3</v>
      </c>
    </row>
    <row r="9" spans="2:7" x14ac:dyDescent="0.25">
      <c r="B9" s="188"/>
      <c r="C9" s="186"/>
      <c r="D9" s="97" t="s">
        <v>2</v>
      </c>
      <c r="E9" s="2">
        <v>113.274</v>
      </c>
      <c r="F9" s="3">
        <v>450</v>
      </c>
      <c r="G9" s="4">
        <f>ROUND(F9*E9,2)</f>
        <v>50973.3</v>
      </c>
    </row>
    <row r="10" spans="2:7" x14ac:dyDescent="0.25">
      <c r="B10" s="188"/>
      <c r="C10" s="177" t="s">
        <v>9</v>
      </c>
      <c r="D10" s="178"/>
      <c r="E10" s="92"/>
      <c r="F10" s="93"/>
      <c r="G10" s="92">
        <f>SUBTOTAL(9,G7:G9)</f>
        <v>133188.29999999999</v>
      </c>
    </row>
    <row r="11" spans="2:7" x14ac:dyDescent="0.25">
      <c r="B11" s="188"/>
      <c r="C11" s="190" t="s">
        <v>6</v>
      </c>
      <c r="D11" s="191"/>
      <c r="E11" s="2">
        <v>23202.9</v>
      </c>
      <c r="F11" s="3">
        <v>1</v>
      </c>
      <c r="G11" s="4">
        <f>ROUND(F11*E11,2)</f>
        <v>23202.9</v>
      </c>
    </row>
    <row r="12" spans="2:7" x14ac:dyDescent="0.25">
      <c r="B12" s="189"/>
      <c r="C12" s="182" t="s">
        <v>46</v>
      </c>
      <c r="D12" s="183"/>
      <c r="E12" s="5"/>
      <c r="F12" s="96"/>
      <c r="G12" s="6">
        <f>SUBTOTAL(9,G7:G11)</f>
        <v>156391.19999999998</v>
      </c>
    </row>
    <row r="13" spans="2:7" x14ac:dyDescent="0.25">
      <c r="B13" s="187" t="s">
        <v>45</v>
      </c>
      <c r="C13" s="184" t="s">
        <v>55</v>
      </c>
      <c r="D13" s="97" t="s">
        <v>0</v>
      </c>
      <c r="E13" s="2">
        <v>69.426000000000002</v>
      </c>
      <c r="F13" s="3">
        <v>450</v>
      </c>
      <c r="G13" s="4">
        <f t="shared" ref="G13:G14" si="0">ROUND(F13*E13,2)</f>
        <v>31241.7</v>
      </c>
    </row>
    <row r="14" spans="2:7" x14ac:dyDescent="0.25">
      <c r="B14" s="188"/>
      <c r="C14" s="185"/>
      <c r="D14" s="97" t="s">
        <v>1</v>
      </c>
      <c r="E14" s="2">
        <v>113.274</v>
      </c>
      <c r="F14" s="3">
        <v>450</v>
      </c>
      <c r="G14" s="4">
        <f t="shared" si="0"/>
        <v>50973.3</v>
      </c>
    </row>
    <row r="15" spans="2:7" x14ac:dyDescent="0.25">
      <c r="B15" s="188"/>
      <c r="C15" s="186"/>
      <c r="D15" s="97" t="s">
        <v>2</v>
      </c>
      <c r="E15" s="2">
        <v>113.274</v>
      </c>
      <c r="F15" s="3">
        <v>450</v>
      </c>
      <c r="G15" s="4">
        <f>ROUND(F15*E15,2)</f>
        <v>50973.3</v>
      </c>
    </row>
    <row r="16" spans="2:7" x14ac:dyDescent="0.25">
      <c r="B16" s="188"/>
      <c r="C16" s="177" t="s">
        <v>9</v>
      </c>
      <c r="D16" s="178"/>
      <c r="E16" s="92"/>
      <c r="F16" s="93"/>
      <c r="G16" s="92">
        <f>SUBTOTAL(9,G13:G15)</f>
        <v>133188.29999999999</v>
      </c>
    </row>
    <row r="17" spans="2:9" x14ac:dyDescent="0.25">
      <c r="B17" s="188"/>
      <c r="C17" s="190" t="s">
        <v>6</v>
      </c>
      <c r="D17" s="191"/>
      <c r="E17" s="2">
        <v>23202.9</v>
      </c>
      <c r="F17" s="3">
        <v>1</v>
      </c>
      <c r="G17" s="4">
        <f t="shared" ref="G17" si="1">F17*E17</f>
        <v>23202.9</v>
      </c>
    </row>
    <row r="18" spans="2:9" x14ac:dyDescent="0.25">
      <c r="B18" s="189"/>
      <c r="C18" s="182" t="s">
        <v>47</v>
      </c>
      <c r="D18" s="183"/>
      <c r="E18" s="5"/>
      <c r="F18" s="7"/>
      <c r="G18" s="6">
        <f>SUBTOTAL(9,G13:G17)</f>
        <v>156391.19999999998</v>
      </c>
    </row>
    <row r="19" spans="2:9" x14ac:dyDescent="0.25">
      <c r="B19" s="193"/>
      <c r="C19" s="194"/>
      <c r="D19" s="195"/>
      <c r="E19" s="175" t="s">
        <v>5</v>
      </c>
      <c r="F19" s="176"/>
      <c r="G19" s="4">
        <f>G18+G12</f>
        <v>312782.39999999997</v>
      </c>
    </row>
    <row r="20" spans="2:9" x14ac:dyDescent="0.25">
      <c r="E20" s="175" t="s">
        <v>48</v>
      </c>
      <c r="F20" s="176"/>
      <c r="G20" s="4">
        <f>ROUND(G19*12,2)</f>
        <v>3753388.8</v>
      </c>
    </row>
    <row r="21" spans="2:9" ht="41.25" customHeight="1" x14ac:dyDescent="0.25">
      <c r="E21" s="196" t="s">
        <v>50</v>
      </c>
      <c r="F21" s="197"/>
      <c r="G21" s="95">
        <f>G20*0.87</f>
        <v>3265448.2560000001</v>
      </c>
    </row>
    <row r="22" spans="2:9" x14ac:dyDescent="0.25">
      <c r="I22" s="94"/>
    </row>
    <row r="23" spans="2:9" x14ac:dyDescent="0.25">
      <c r="B23" s="174" t="s">
        <v>51</v>
      </c>
      <c r="C23" s="174"/>
      <c r="D23" s="174"/>
      <c r="E23" s="174"/>
      <c r="F23" s="174"/>
      <c r="G23" s="174"/>
    </row>
    <row r="24" spans="2:9" x14ac:dyDescent="0.25">
      <c r="B24" s="174"/>
      <c r="C24" s="174"/>
      <c r="D24" s="174"/>
      <c r="E24" s="174"/>
      <c r="F24" s="174"/>
      <c r="G24" s="174"/>
    </row>
    <row r="25" spans="2:9" x14ac:dyDescent="0.25">
      <c r="B25" s="174"/>
      <c r="C25" s="174"/>
      <c r="D25" s="174"/>
      <c r="E25" s="174"/>
      <c r="F25" s="174"/>
      <c r="G25" s="174"/>
    </row>
  </sheetData>
  <mergeCells count="19">
    <mergeCell ref="B3:G3"/>
    <mergeCell ref="B2:G2"/>
    <mergeCell ref="B19:D19"/>
    <mergeCell ref="E21:F21"/>
    <mergeCell ref="E19:F19"/>
    <mergeCell ref="B13:B18"/>
    <mergeCell ref="C12:D12"/>
    <mergeCell ref="B6:D6"/>
    <mergeCell ref="B23:G25"/>
    <mergeCell ref="E20:F20"/>
    <mergeCell ref="C10:D10"/>
    <mergeCell ref="C16:D16"/>
    <mergeCell ref="B5:G5"/>
    <mergeCell ref="C18:D18"/>
    <mergeCell ref="C7:C9"/>
    <mergeCell ref="B7:B12"/>
    <mergeCell ref="C11:D11"/>
    <mergeCell ref="C13:C15"/>
    <mergeCell ref="C17:D17"/>
  </mergeCells>
  <pageMargins left="0.7" right="0.7" top="0.75" bottom="0.75" header="0.3" footer="0.3"/>
  <pageSetup scale="65" orientation="landscape"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showGridLines="0" tabSelected="1" zoomScaleNormal="100" workbookViewId="0">
      <selection activeCell="J29" sqref="J29"/>
    </sheetView>
  </sheetViews>
  <sheetFormatPr baseColWidth="10" defaultColWidth="11.42578125" defaultRowHeight="15.75" x14ac:dyDescent="0.25"/>
  <cols>
    <col min="1" max="1" width="11.28515625" style="1" bestFit="1" customWidth="1"/>
    <col min="2" max="2" width="28.42578125" style="1" customWidth="1"/>
    <col min="3" max="3" width="8.85546875" style="1" customWidth="1"/>
    <col min="4" max="4" width="11.140625" style="128" bestFit="1" customWidth="1"/>
    <col min="5" max="5" width="11.140625" style="129" customWidth="1"/>
    <col min="6" max="6" width="13" style="1" bestFit="1" customWidth="1"/>
    <col min="7" max="7" width="13" style="128" bestFit="1" customWidth="1"/>
    <col min="8" max="8" width="11.28515625" style="1" bestFit="1" customWidth="1"/>
    <col min="9" max="9" width="16.140625" style="1" customWidth="1"/>
    <col min="10" max="10" width="14.42578125" style="1" bestFit="1" customWidth="1"/>
    <col min="11" max="11" width="13" style="1" bestFit="1" customWidth="1"/>
    <col min="12" max="12" width="11.42578125" style="1"/>
    <col min="13" max="13" width="14.42578125" style="1" bestFit="1" customWidth="1"/>
    <col min="14" max="16384" width="11.42578125" style="1"/>
  </cols>
  <sheetData>
    <row r="1" spans="1:13" ht="18.75" x14ac:dyDescent="0.25">
      <c r="A1" s="211" t="s">
        <v>76</v>
      </c>
      <c r="B1" s="211"/>
      <c r="C1" s="211"/>
      <c r="D1" s="211"/>
      <c r="E1" s="211"/>
      <c r="F1" s="211"/>
      <c r="G1" s="211"/>
      <c r="H1" s="211"/>
      <c r="I1" s="211"/>
    </row>
    <row r="2" spans="1:13" s="129" customFormat="1" ht="18.75" x14ac:dyDescent="0.25">
      <c r="A2" s="211" t="s">
        <v>77</v>
      </c>
      <c r="B2" s="211"/>
      <c r="C2" s="211"/>
      <c r="D2" s="211"/>
      <c r="E2" s="211"/>
      <c r="F2" s="211"/>
      <c r="G2" s="211"/>
      <c r="H2" s="211"/>
      <c r="I2" s="211"/>
    </row>
    <row r="3" spans="1:13" ht="39.75" customHeight="1" x14ac:dyDescent="0.25">
      <c r="A3" s="212" t="s">
        <v>78</v>
      </c>
      <c r="B3" s="212"/>
      <c r="C3" s="212"/>
      <c r="D3" s="212"/>
      <c r="E3" s="212"/>
      <c r="F3" s="212"/>
      <c r="G3" s="212"/>
      <c r="H3" s="212"/>
      <c r="I3" s="212"/>
    </row>
    <row r="4" spans="1:13" ht="16.5" thickBot="1" x14ac:dyDescent="0.3"/>
    <row r="5" spans="1:13" s="129" customFormat="1" x14ac:dyDescent="0.25">
      <c r="A5" s="215" t="s">
        <v>79</v>
      </c>
      <c r="B5" s="216"/>
      <c r="C5" s="216"/>
      <c r="D5" s="216"/>
      <c r="E5" s="216"/>
      <c r="F5" s="216"/>
      <c r="G5" s="216"/>
      <c r="H5" s="216"/>
      <c r="I5" s="217"/>
    </row>
    <row r="6" spans="1:13" s="128" customFormat="1" ht="47.25" x14ac:dyDescent="0.25">
      <c r="A6" s="141" t="s">
        <v>71</v>
      </c>
      <c r="B6" s="142" t="s">
        <v>72</v>
      </c>
      <c r="C6" s="144" t="s">
        <v>25</v>
      </c>
      <c r="D6" s="143" t="s">
        <v>3</v>
      </c>
      <c r="E6" s="143" t="s">
        <v>69</v>
      </c>
      <c r="F6" s="143" t="s">
        <v>67</v>
      </c>
      <c r="G6" s="143" t="s">
        <v>56</v>
      </c>
      <c r="H6" s="143" t="s">
        <v>75</v>
      </c>
      <c r="I6" s="145" t="s">
        <v>68</v>
      </c>
    </row>
    <row r="7" spans="1:13" s="121" customFormat="1" ht="24.95" customHeight="1" x14ac:dyDescent="0.25">
      <c r="A7" s="207" t="s">
        <v>57</v>
      </c>
      <c r="B7" s="127" t="s">
        <v>0</v>
      </c>
      <c r="C7" s="123" t="s">
        <v>58</v>
      </c>
      <c r="D7" s="166">
        <v>250</v>
      </c>
      <c r="E7" s="122"/>
      <c r="F7" s="124">
        <f>E7*D7</f>
        <v>0</v>
      </c>
      <c r="G7" s="166">
        <v>12</v>
      </c>
      <c r="H7" s="124">
        <f>F7*G7</f>
        <v>0</v>
      </c>
      <c r="I7" s="201">
        <f>SUM(H7:H10)</f>
        <v>0</v>
      </c>
    </row>
    <row r="8" spans="1:13" s="121" customFormat="1" ht="24.95" customHeight="1" x14ac:dyDescent="0.25">
      <c r="A8" s="205"/>
      <c r="B8" s="127" t="s">
        <v>1</v>
      </c>
      <c r="C8" s="123" t="s">
        <v>58</v>
      </c>
      <c r="D8" s="166">
        <v>250</v>
      </c>
      <c r="E8" s="122"/>
      <c r="F8" s="124">
        <f t="shared" ref="F8:F14" si="0">E8*D8</f>
        <v>0</v>
      </c>
      <c r="G8" s="166">
        <v>12</v>
      </c>
      <c r="H8" s="124">
        <f>F8*G8</f>
        <v>0</v>
      </c>
      <c r="I8" s="201"/>
    </row>
    <row r="9" spans="1:13" s="121" customFormat="1" ht="24.95" customHeight="1" x14ac:dyDescent="0.25">
      <c r="A9" s="205"/>
      <c r="B9" s="127" t="s">
        <v>2</v>
      </c>
      <c r="C9" s="123" t="s">
        <v>58</v>
      </c>
      <c r="D9" s="166">
        <v>250</v>
      </c>
      <c r="E9" s="122"/>
      <c r="F9" s="124">
        <f t="shared" si="0"/>
        <v>0</v>
      </c>
      <c r="G9" s="166">
        <v>12</v>
      </c>
      <c r="H9" s="124">
        <f t="shared" ref="H9:H10" si="1">F9*G9</f>
        <v>0</v>
      </c>
      <c r="I9" s="201"/>
      <c r="M9" s="146"/>
    </row>
    <row r="10" spans="1:13" s="121" customFormat="1" ht="24.95" customHeight="1" thickBot="1" x14ac:dyDescent="0.3">
      <c r="A10" s="206"/>
      <c r="B10" s="135" t="s">
        <v>6</v>
      </c>
      <c r="C10" s="137" t="s">
        <v>63</v>
      </c>
      <c r="D10" s="167">
        <v>1</v>
      </c>
      <c r="E10" s="136"/>
      <c r="F10" s="138">
        <f t="shared" si="0"/>
        <v>0</v>
      </c>
      <c r="G10" s="167">
        <v>12</v>
      </c>
      <c r="H10" s="138">
        <f t="shared" si="1"/>
        <v>0</v>
      </c>
      <c r="I10" s="202"/>
    </row>
    <row r="11" spans="1:13" s="121" customFormat="1" ht="24.95" customHeight="1" x14ac:dyDescent="0.25">
      <c r="A11" s="213" t="s">
        <v>59</v>
      </c>
      <c r="B11" s="131" t="s">
        <v>0</v>
      </c>
      <c r="C11" s="133" t="s">
        <v>58</v>
      </c>
      <c r="D11" s="168">
        <v>250</v>
      </c>
      <c r="E11" s="132"/>
      <c r="F11" s="134">
        <f>E11*D11</f>
        <v>0</v>
      </c>
      <c r="G11" s="168">
        <v>12</v>
      </c>
      <c r="H11" s="134">
        <f>F11*G11</f>
        <v>0</v>
      </c>
      <c r="I11" s="214">
        <f>SUM(H11:H14)</f>
        <v>0</v>
      </c>
    </row>
    <row r="12" spans="1:13" s="121" customFormat="1" ht="24.95" customHeight="1" x14ac:dyDescent="0.25">
      <c r="A12" s="205"/>
      <c r="B12" s="127" t="s">
        <v>1</v>
      </c>
      <c r="C12" s="123" t="s">
        <v>58</v>
      </c>
      <c r="D12" s="166">
        <v>250</v>
      </c>
      <c r="E12" s="122"/>
      <c r="F12" s="124">
        <f t="shared" si="0"/>
        <v>0</v>
      </c>
      <c r="G12" s="166">
        <v>12</v>
      </c>
      <c r="H12" s="124">
        <f t="shared" ref="H12:H14" si="2">F12*G12</f>
        <v>0</v>
      </c>
      <c r="I12" s="201"/>
    </row>
    <row r="13" spans="1:13" s="121" customFormat="1" ht="24.95" customHeight="1" x14ac:dyDescent="0.25">
      <c r="A13" s="205"/>
      <c r="B13" s="127" t="s">
        <v>2</v>
      </c>
      <c r="C13" s="123" t="s">
        <v>58</v>
      </c>
      <c r="D13" s="166">
        <v>250</v>
      </c>
      <c r="E13" s="122"/>
      <c r="F13" s="124">
        <f t="shared" si="0"/>
        <v>0</v>
      </c>
      <c r="G13" s="166">
        <v>12</v>
      </c>
      <c r="H13" s="124">
        <f t="shared" si="2"/>
        <v>0</v>
      </c>
      <c r="I13" s="201"/>
    </row>
    <row r="14" spans="1:13" s="121" customFormat="1" ht="24.95" customHeight="1" thickBot="1" x14ac:dyDescent="0.3">
      <c r="A14" s="206"/>
      <c r="B14" s="135" t="s">
        <v>6</v>
      </c>
      <c r="C14" s="137" t="s">
        <v>63</v>
      </c>
      <c r="D14" s="167">
        <v>1</v>
      </c>
      <c r="E14" s="136"/>
      <c r="F14" s="138">
        <f t="shared" si="0"/>
        <v>0</v>
      </c>
      <c r="G14" s="167">
        <v>12</v>
      </c>
      <c r="H14" s="138">
        <f t="shared" si="2"/>
        <v>0</v>
      </c>
      <c r="I14" s="202"/>
    </row>
    <row r="15" spans="1:13" ht="16.5" thickBot="1" x14ac:dyDescent="0.3">
      <c r="H15" s="148" t="s">
        <v>60</v>
      </c>
      <c r="I15" s="149">
        <f>SUM(I7:I14)</f>
        <v>0</v>
      </c>
      <c r="K15" s="94"/>
    </row>
    <row r="16" spans="1:13" s="104" customFormat="1" ht="16.5" thickBot="1" x14ac:dyDescent="0.3">
      <c r="D16" s="128"/>
      <c r="E16" s="129"/>
      <c r="G16" s="128"/>
      <c r="H16" s="125"/>
      <c r="I16" s="126"/>
    </row>
    <row r="17" spans="1:13" s="129" customFormat="1" ht="16.5" customHeight="1" thickBot="1" x14ac:dyDescent="0.3">
      <c r="A17" s="218" t="s">
        <v>80</v>
      </c>
      <c r="B17" s="219"/>
      <c r="C17" s="219"/>
      <c r="D17" s="219"/>
      <c r="E17" s="219"/>
      <c r="F17" s="219"/>
      <c r="G17" s="219"/>
      <c r="H17" s="219"/>
      <c r="I17" s="220"/>
    </row>
    <row r="18" spans="1:13" s="129" customFormat="1" ht="47.25" x14ac:dyDescent="0.25">
      <c r="A18" s="150" t="s">
        <v>71</v>
      </c>
      <c r="B18" s="151" t="s">
        <v>72</v>
      </c>
      <c r="C18" s="152" t="s">
        <v>25</v>
      </c>
      <c r="D18" s="153" t="s">
        <v>3</v>
      </c>
      <c r="E18" s="153" t="s">
        <v>69</v>
      </c>
      <c r="F18" s="153" t="s">
        <v>67</v>
      </c>
      <c r="G18" s="153" t="s">
        <v>56</v>
      </c>
      <c r="H18" s="153" t="s">
        <v>75</v>
      </c>
      <c r="I18" s="154" t="s">
        <v>68</v>
      </c>
    </row>
    <row r="19" spans="1:13" s="129" customFormat="1" ht="24.95" customHeight="1" x14ac:dyDescent="0.25">
      <c r="A19" s="207" t="s">
        <v>57</v>
      </c>
      <c r="B19" s="127" t="s">
        <v>0</v>
      </c>
      <c r="C19" s="123" t="s">
        <v>58</v>
      </c>
      <c r="D19" s="166">
        <v>150</v>
      </c>
      <c r="E19" s="122"/>
      <c r="F19" s="124">
        <f>E19*D19</f>
        <v>0</v>
      </c>
      <c r="G19" s="166">
        <v>12</v>
      </c>
      <c r="H19" s="124">
        <f>F19*G19</f>
        <v>0</v>
      </c>
      <c r="I19" s="201">
        <f>SUM(H19:H22)</f>
        <v>0</v>
      </c>
    </row>
    <row r="20" spans="1:13" s="129" customFormat="1" ht="24.95" customHeight="1" x14ac:dyDescent="0.25">
      <c r="A20" s="205"/>
      <c r="B20" s="127" t="s">
        <v>1</v>
      </c>
      <c r="C20" s="123" t="s">
        <v>58</v>
      </c>
      <c r="D20" s="166">
        <v>150</v>
      </c>
      <c r="E20" s="122"/>
      <c r="F20" s="124">
        <f t="shared" ref="F20:F26" si="3">E20*D20</f>
        <v>0</v>
      </c>
      <c r="G20" s="166">
        <v>12</v>
      </c>
      <c r="H20" s="124">
        <f t="shared" ref="H20:H22" si="4">F20*G20</f>
        <v>0</v>
      </c>
      <c r="I20" s="201"/>
    </row>
    <row r="21" spans="1:13" s="129" customFormat="1" ht="24.95" customHeight="1" x14ac:dyDescent="0.25">
      <c r="A21" s="205"/>
      <c r="B21" s="127" t="s">
        <v>2</v>
      </c>
      <c r="C21" s="123" t="s">
        <v>58</v>
      </c>
      <c r="D21" s="166">
        <v>150</v>
      </c>
      <c r="E21" s="122"/>
      <c r="F21" s="124">
        <f t="shared" si="3"/>
        <v>0</v>
      </c>
      <c r="G21" s="166">
        <v>12</v>
      </c>
      <c r="H21" s="124">
        <f t="shared" si="4"/>
        <v>0</v>
      </c>
      <c r="I21" s="201"/>
    </row>
    <row r="22" spans="1:13" s="129" customFormat="1" ht="24.95" customHeight="1" thickBot="1" x14ac:dyDescent="0.3">
      <c r="A22" s="206"/>
      <c r="B22" s="155" t="s">
        <v>70</v>
      </c>
      <c r="C22" s="137" t="s">
        <v>58</v>
      </c>
      <c r="D22" s="167">
        <v>100</v>
      </c>
      <c r="E22" s="136"/>
      <c r="F22" s="138">
        <f t="shared" si="3"/>
        <v>0</v>
      </c>
      <c r="G22" s="167">
        <v>12</v>
      </c>
      <c r="H22" s="138">
        <f t="shared" si="4"/>
        <v>0</v>
      </c>
      <c r="I22" s="202"/>
    </row>
    <row r="23" spans="1:13" s="129" customFormat="1" ht="24.95" customHeight="1" x14ac:dyDescent="0.25">
      <c r="A23" s="204" t="s">
        <v>59</v>
      </c>
      <c r="B23" s="156" t="s">
        <v>0</v>
      </c>
      <c r="C23" s="157" t="s">
        <v>58</v>
      </c>
      <c r="D23" s="169">
        <v>150</v>
      </c>
      <c r="E23" s="158"/>
      <c r="F23" s="159">
        <f t="shared" si="3"/>
        <v>0</v>
      </c>
      <c r="G23" s="169">
        <v>12</v>
      </c>
      <c r="H23" s="159">
        <f>F23*G23</f>
        <v>0</v>
      </c>
      <c r="I23" s="203">
        <f>SUM(H23:H26)</f>
        <v>0</v>
      </c>
    </row>
    <row r="24" spans="1:13" s="129" customFormat="1" ht="24.95" customHeight="1" x14ac:dyDescent="0.25">
      <c r="A24" s="205"/>
      <c r="B24" s="127" t="s">
        <v>1</v>
      </c>
      <c r="C24" s="123" t="s">
        <v>58</v>
      </c>
      <c r="D24" s="166">
        <v>150</v>
      </c>
      <c r="E24" s="122"/>
      <c r="F24" s="124">
        <f t="shared" si="3"/>
        <v>0</v>
      </c>
      <c r="G24" s="166">
        <v>12</v>
      </c>
      <c r="H24" s="124">
        <f t="shared" ref="H24:H26" si="5">F24*G24</f>
        <v>0</v>
      </c>
      <c r="I24" s="201"/>
    </row>
    <row r="25" spans="1:13" s="129" customFormat="1" ht="24.95" customHeight="1" x14ac:dyDescent="0.25">
      <c r="A25" s="205"/>
      <c r="B25" s="127" t="s">
        <v>2</v>
      </c>
      <c r="C25" s="123" t="s">
        <v>58</v>
      </c>
      <c r="D25" s="166">
        <v>150</v>
      </c>
      <c r="E25" s="122"/>
      <c r="F25" s="124">
        <f t="shared" si="3"/>
        <v>0</v>
      </c>
      <c r="G25" s="166">
        <v>12</v>
      </c>
      <c r="H25" s="124">
        <f t="shared" si="5"/>
        <v>0</v>
      </c>
      <c r="I25" s="201"/>
    </row>
    <row r="26" spans="1:13" s="129" customFormat="1" ht="24.95" customHeight="1" thickBot="1" x14ac:dyDescent="0.3">
      <c r="A26" s="206"/>
      <c r="B26" s="155" t="s">
        <v>70</v>
      </c>
      <c r="C26" s="137" t="s">
        <v>58</v>
      </c>
      <c r="D26" s="167">
        <v>100</v>
      </c>
      <c r="E26" s="136"/>
      <c r="F26" s="138">
        <f t="shared" si="3"/>
        <v>0</v>
      </c>
      <c r="G26" s="167">
        <v>12</v>
      </c>
      <c r="H26" s="138">
        <f t="shared" si="5"/>
        <v>0</v>
      </c>
      <c r="I26" s="202"/>
    </row>
    <row r="27" spans="1:13" s="129" customFormat="1" ht="16.5" thickBot="1" x14ac:dyDescent="0.3">
      <c r="D27" s="128"/>
      <c r="G27" s="128"/>
      <c r="H27" s="148" t="s">
        <v>60</v>
      </c>
      <c r="I27" s="149">
        <f>SUM(I19:I26)</f>
        <v>0</v>
      </c>
      <c r="K27" s="94"/>
    </row>
    <row r="28" spans="1:13" ht="16.5" thickBot="1" x14ac:dyDescent="0.3">
      <c r="A28" s="120"/>
      <c r="B28" s="120"/>
      <c r="C28" s="120"/>
      <c r="D28" s="130"/>
      <c r="E28" s="120"/>
      <c r="F28" s="120"/>
      <c r="G28" s="130"/>
      <c r="K28" s="94"/>
      <c r="M28" s="147"/>
    </row>
    <row r="29" spans="1:13" s="129" customFormat="1" x14ac:dyDescent="0.25">
      <c r="A29" s="221" t="s">
        <v>81</v>
      </c>
      <c r="B29" s="222"/>
      <c r="C29" s="222"/>
      <c r="D29" s="222"/>
      <c r="E29" s="222"/>
      <c r="F29" s="222"/>
      <c r="G29" s="222"/>
      <c r="H29" s="222"/>
      <c r="I29" s="223"/>
      <c r="K29" s="94"/>
      <c r="M29" s="147"/>
    </row>
    <row r="30" spans="1:13" s="129" customFormat="1" ht="47.25" x14ac:dyDescent="0.25">
      <c r="A30" s="230" t="s">
        <v>72</v>
      </c>
      <c r="B30" s="231"/>
      <c r="C30" s="231"/>
      <c r="D30" s="231"/>
      <c r="E30" s="231"/>
      <c r="F30" s="231"/>
      <c r="G30" s="231"/>
      <c r="H30" s="232"/>
      <c r="I30" s="163" t="s">
        <v>68</v>
      </c>
      <c r="K30" s="94"/>
      <c r="M30" s="147"/>
    </row>
    <row r="31" spans="1:13" s="129" customFormat="1" ht="35.25" customHeight="1" x14ac:dyDescent="0.25">
      <c r="A31" s="224" t="s">
        <v>82</v>
      </c>
      <c r="B31" s="225"/>
      <c r="C31" s="225"/>
      <c r="D31" s="225"/>
      <c r="E31" s="225"/>
      <c r="F31" s="225"/>
      <c r="G31" s="225"/>
      <c r="H31" s="226"/>
      <c r="I31" s="139">
        <f>I7+I19</f>
        <v>0</v>
      </c>
      <c r="K31" s="94"/>
      <c r="M31" s="147"/>
    </row>
    <row r="32" spans="1:13" s="129" customFormat="1" ht="37.5" customHeight="1" thickBot="1" x14ac:dyDescent="0.3">
      <c r="A32" s="227" t="s">
        <v>83</v>
      </c>
      <c r="B32" s="228"/>
      <c r="C32" s="228"/>
      <c r="D32" s="228"/>
      <c r="E32" s="228"/>
      <c r="F32" s="228"/>
      <c r="G32" s="228"/>
      <c r="H32" s="229"/>
      <c r="I32" s="140">
        <f>I11+I23</f>
        <v>0</v>
      </c>
      <c r="K32" s="94"/>
      <c r="M32" s="147"/>
    </row>
    <row r="33" spans="1:13" s="129" customFormat="1" x14ac:dyDescent="0.25">
      <c r="A33" s="164"/>
      <c r="B33" s="120"/>
      <c r="C33" s="120"/>
      <c r="D33" s="130"/>
      <c r="E33" s="120"/>
      <c r="F33" s="120"/>
      <c r="G33" s="130"/>
      <c r="I33" s="165"/>
      <c r="J33" s="162"/>
      <c r="K33" s="94"/>
      <c r="M33" s="147"/>
    </row>
    <row r="34" spans="1:13" ht="15.75" customHeight="1" x14ac:dyDescent="0.25">
      <c r="A34" s="209" t="s">
        <v>73</v>
      </c>
      <c r="B34" s="209"/>
      <c r="C34" s="209"/>
      <c r="D34" s="209"/>
      <c r="E34" s="209"/>
      <c r="F34" s="209"/>
      <c r="G34" s="209"/>
      <c r="H34" s="209"/>
      <c r="I34" s="209"/>
      <c r="J34" s="160"/>
      <c r="K34" s="160"/>
    </row>
    <row r="35" spans="1:13" x14ac:dyDescent="0.25">
      <c r="A35" s="210" t="s">
        <v>74</v>
      </c>
      <c r="B35" s="210"/>
      <c r="C35" s="210"/>
      <c r="D35" s="210"/>
      <c r="E35" s="210"/>
      <c r="F35" s="210"/>
      <c r="G35" s="210"/>
      <c r="H35" s="210"/>
      <c r="I35" s="210"/>
      <c r="J35" s="161"/>
      <c r="K35" s="161"/>
    </row>
    <row r="36" spans="1:13" ht="37.5" customHeight="1" x14ac:dyDescent="0.25">
      <c r="A36" s="209" t="s">
        <v>84</v>
      </c>
      <c r="B36" s="209"/>
      <c r="C36" s="209"/>
      <c r="D36" s="209"/>
      <c r="E36" s="209"/>
      <c r="F36" s="209"/>
      <c r="G36" s="209"/>
      <c r="H36" s="209"/>
      <c r="I36" s="209"/>
      <c r="J36" s="129"/>
      <c r="K36" s="129"/>
    </row>
    <row r="41" spans="1:13" x14ac:dyDescent="0.25">
      <c r="C41" s="172"/>
      <c r="D41" s="173"/>
      <c r="E41" s="172"/>
      <c r="F41" s="172"/>
    </row>
    <row r="42" spans="1:13" x14ac:dyDescent="0.25">
      <c r="C42" s="129"/>
      <c r="D42" s="129"/>
      <c r="F42" s="129"/>
    </row>
    <row r="43" spans="1:13" x14ac:dyDescent="0.25">
      <c r="C43" s="170"/>
      <c r="D43" s="171"/>
      <c r="E43" s="170"/>
      <c r="F43" s="170"/>
    </row>
    <row r="44" spans="1:13" x14ac:dyDescent="0.25">
      <c r="C44" s="208" t="s">
        <v>85</v>
      </c>
      <c r="D44" s="208"/>
      <c r="E44" s="208"/>
      <c r="F44" s="208"/>
    </row>
  </sheetData>
  <mergeCells count="21">
    <mergeCell ref="A32:H32"/>
    <mergeCell ref="A31:H31"/>
    <mergeCell ref="A30:H30"/>
    <mergeCell ref="C44:F44"/>
    <mergeCell ref="A36:I36"/>
    <mergeCell ref="A35:I35"/>
    <mergeCell ref="A1:I1"/>
    <mergeCell ref="A3:I3"/>
    <mergeCell ref="I7:I10"/>
    <mergeCell ref="A11:A14"/>
    <mergeCell ref="I11:I14"/>
    <mergeCell ref="A5:I5"/>
    <mergeCell ref="A34:I34"/>
    <mergeCell ref="A2:I2"/>
    <mergeCell ref="A17:I17"/>
    <mergeCell ref="A29:I29"/>
    <mergeCell ref="I19:I22"/>
    <mergeCell ref="I23:I26"/>
    <mergeCell ref="A23:A26"/>
    <mergeCell ref="A19:A22"/>
    <mergeCell ref="A7:A10"/>
  </mergeCells>
  <printOptions horizontalCentered="1"/>
  <pageMargins left="0.56999999999999995" right="0.5" top="0.74803149606299213" bottom="0.74803149606299213" header="0.31496062992125984" footer="0.31496062992125984"/>
  <pageSetup scale="67" fitToHeight="0" orientation="portrait" r:id="rId1"/>
  <headerFooter>
    <oddHeader>&amp;L&amp;G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0"/>
  <sheetViews>
    <sheetView workbookViewId="0">
      <selection activeCell="B18" sqref="B18:I20"/>
    </sheetView>
  </sheetViews>
  <sheetFormatPr baseColWidth="10" defaultColWidth="11.42578125" defaultRowHeight="11.25" outlineLevelRow="1" x14ac:dyDescent="0.2"/>
  <cols>
    <col min="1" max="1" width="5.28515625" style="73" customWidth="1"/>
    <col min="2" max="2" width="32.140625" style="81" customWidth="1"/>
    <col min="3" max="3" width="10.85546875" style="42" customWidth="1"/>
    <col min="4" max="4" width="12.7109375" style="42" customWidth="1"/>
    <col min="5" max="5" width="11.7109375" style="42" customWidth="1"/>
    <col min="6" max="6" width="8.85546875" style="42" customWidth="1"/>
    <col min="7" max="7" width="10.7109375" style="42" customWidth="1"/>
    <col min="8" max="8" width="11.7109375" style="42" customWidth="1"/>
    <col min="9" max="9" width="15.85546875" style="42" customWidth="1"/>
    <col min="10" max="10" width="11.7109375" style="85" customWidth="1"/>
    <col min="11" max="11" width="14" style="42" customWidth="1"/>
    <col min="12" max="13" width="13.140625" style="40" customWidth="1"/>
    <col min="14" max="14" width="13.28515625" style="40" customWidth="1"/>
    <col min="15" max="15" width="16.42578125" style="40" customWidth="1"/>
    <col min="16" max="17" width="11.7109375" style="42" customWidth="1"/>
    <col min="18" max="19" width="8.42578125" style="42" customWidth="1"/>
    <col min="20" max="20" width="15.5703125" style="42" customWidth="1"/>
    <col min="21" max="16384" width="11.42578125" style="42"/>
  </cols>
  <sheetData>
    <row r="1" spans="1:21" s="12" customFormat="1" ht="12.75" x14ac:dyDescent="0.25">
      <c r="A1" s="239"/>
      <c r="B1" s="239"/>
      <c r="C1" s="8"/>
      <c r="D1" s="8"/>
      <c r="E1" s="8"/>
      <c r="F1" s="8"/>
      <c r="G1" s="8"/>
      <c r="H1" s="8"/>
      <c r="I1" s="8"/>
      <c r="J1" s="9"/>
      <c r="K1" s="10"/>
      <c r="L1" s="11"/>
      <c r="M1" s="11"/>
      <c r="N1" s="11"/>
      <c r="O1" s="11"/>
      <c r="P1" s="8"/>
      <c r="Q1" s="8"/>
      <c r="R1" s="8"/>
      <c r="S1" s="8"/>
      <c r="T1" s="8"/>
    </row>
    <row r="2" spans="1:21" s="16" customFormat="1" ht="20.25" x14ac:dyDescent="0.3">
      <c r="A2" s="239"/>
      <c r="B2" s="239"/>
      <c r="C2" s="13"/>
      <c r="D2" s="13"/>
      <c r="E2" s="13"/>
      <c r="F2" s="13"/>
      <c r="G2" s="13"/>
      <c r="H2" s="13"/>
      <c r="I2" s="13"/>
      <c r="J2" s="14"/>
      <c r="K2" s="13"/>
      <c r="L2" s="15"/>
      <c r="M2" s="15"/>
      <c r="N2" s="15"/>
      <c r="O2" s="15"/>
      <c r="P2" s="13"/>
      <c r="Q2" s="13"/>
      <c r="R2" s="13"/>
      <c r="S2" s="13"/>
      <c r="T2" s="13"/>
    </row>
    <row r="3" spans="1:21" s="20" customFormat="1" ht="12.75" x14ac:dyDescent="0.2">
      <c r="A3" s="240"/>
      <c r="B3" s="240"/>
      <c r="C3" s="17"/>
      <c r="D3" s="17"/>
      <c r="E3" s="17"/>
      <c r="F3" s="241"/>
      <c r="G3" s="241"/>
      <c r="H3" s="241"/>
      <c r="I3" s="241"/>
      <c r="J3" s="241"/>
      <c r="K3" s="241"/>
      <c r="L3" s="18"/>
      <c r="M3" s="18"/>
      <c r="N3" s="18"/>
      <c r="O3" s="19"/>
      <c r="P3" s="17"/>
      <c r="Q3" s="17"/>
      <c r="R3" s="17"/>
      <c r="S3" s="17"/>
      <c r="T3" s="17"/>
    </row>
    <row r="4" spans="1:21" s="28" customFormat="1" ht="12.75" x14ac:dyDescent="0.2">
      <c r="A4" s="21"/>
      <c r="B4" s="22"/>
      <c r="C4" s="23"/>
      <c r="D4" s="23"/>
      <c r="E4" s="23"/>
      <c r="F4" s="24"/>
      <c r="G4" s="24"/>
      <c r="H4" s="24"/>
      <c r="I4" s="24"/>
      <c r="J4" s="24"/>
      <c r="K4" s="25"/>
      <c r="L4" s="26"/>
      <c r="M4" s="26"/>
      <c r="N4" s="26"/>
      <c r="O4" s="27"/>
      <c r="P4" s="23"/>
      <c r="Q4" s="23"/>
      <c r="R4" s="23"/>
      <c r="S4" s="23"/>
      <c r="T4" s="23"/>
    </row>
    <row r="5" spans="1:21" s="28" customFormat="1" ht="12.75" hidden="1" x14ac:dyDescent="0.2">
      <c r="A5" s="21"/>
      <c r="B5" s="22"/>
      <c r="C5" s="23"/>
      <c r="D5" s="23"/>
      <c r="E5" s="23"/>
      <c r="F5" s="24"/>
      <c r="G5" s="29"/>
      <c r="H5" s="30"/>
      <c r="I5" s="30"/>
      <c r="J5" s="31"/>
      <c r="K5" s="32"/>
      <c r="L5" s="26"/>
      <c r="M5" s="26"/>
      <c r="N5" s="26"/>
      <c r="O5" s="27"/>
      <c r="P5" s="23"/>
      <c r="Q5" s="23"/>
      <c r="R5" s="23"/>
      <c r="S5" s="23"/>
      <c r="T5" s="23"/>
    </row>
    <row r="6" spans="1:21" s="28" customFormat="1" ht="15.75" x14ac:dyDescent="0.25">
      <c r="A6" s="242" t="s">
        <v>12</v>
      </c>
      <c r="B6" s="242"/>
      <c r="C6" s="242"/>
      <c r="D6" s="242"/>
      <c r="E6" s="23"/>
      <c r="F6" s="24"/>
      <c r="G6" s="29"/>
      <c r="H6" s="30"/>
      <c r="I6" s="30"/>
      <c r="J6" s="31"/>
      <c r="K6" s="33"/>
      <c r="L6" s="34"/>
      <c r="M6" s="34"/>
      <c r="N6" s="26"/>
      <c r="O6" s="27"/>
      <c r="P6" s="23"/>
      <c r="Q6" s="23"/>
      <c r="R6" s="23"/>
      <c r="S6" s="23"/>
      <c r="T6" s="23"/>
    </row>
    <row r="7" spans="1:21" s="28" customFormat="1" ht="15.75" customHeight="1" x14ac:dyDescent="0.25">
      <c r="A7" s="255" t="s">
        <v>10</v>
      </c>
      <c r="B7" s="255"/>
      <c r="C7" s="255"/>
      <c r="D7" s="255"/>
      <c r="E7" s="255"/>
      <c r="F7" s="255"/>
      <c r="G7" s="255"/>
      <c r="H7" s="255"/>
      <c r="I7" s="255"/>
      <c r="J7" s="255"/>
      <c r="K7" s="255"/>
      <c r="L7" s="255"/>
      <c r="M7" s="255"/>
      <c r="N7" s="255"/>
      <c r="O7" s="255"/>
      <c r="P7" s="255"/>
      <c r="Q7" s="255"/>
      <c r="R7" s="23"/>
      <c r="S7" s="23"/>
      <c r="T7" s="23"/>
    </row>
    <row r="8" spans="1:21" x14ac:dyDescent="0.2">
      <c r="A8" s="243"/>
      <c r="B8" s="239"/>
      <c r="C8" s="35"/>
      <c r="D8" s="35"/>
      <c r="E8" s="35"/>
      <c r="F8" s="36"/>
      <c r="G8" s="37"/>
      <c r="H8" s="38"/>
      <c r="I8" s="38"/>
      <c r="J8" s="39"/>
      <c r="K8" s="39"/>
      <c r="O8" s="41"/>
      <c r="P8" s="35"/>
      <c r="Q8" s="35"/>
      <c r="R8" s="35"/>
      <c r="S8" s="35"/>
      <c r="T8" s="35"/>
    </row>
    <row r="9" spans="1:21" ht="12" thickBot="1" x14ac:dyDescent="0.25">
      <c r="A9" s="243"/>
      <c r="B9" s="239"/>
      <c r="C9" s="35"/>
      <c r="D9" s="35"/>
      <c r="E9" s="35"/>
      <c r="F9" s="35"/>
      <c r="G9" s="35"/>
      <c r="H9" s="35"/>
      <c r="I9" s="35"/>
      <c r="J9" s="43"/>
      <c r="K9" s="35"/>
      <c r="N9" s="41"/>
      <c r="O9" s="41"/>
      <c r="P9" s="35"/>
      <c r="Q9" s="35"/>
      <c r="R9" s="35"/>
      <c r="S9" s="35"/>
      <c r="T9" s="35"/>
    </row>
    <row r="10" spans="1:21" ht="12" customHeight="1" thickBot="1" x14ac:dyDescent="0.25">
      <c r="A10" s="251"/>
      <c r="B10" s="252"/>
      <c r="C10" s="253" t="s">
        <v>13</v>
      </c>
      <c r="D10" s="254"/>
      <c r="E10" s="234" t="s">
        <v>14</v>
      </c>
      <c r="F10" s="235"/>
      <c r="G10" s="235"/>
      <c r="H10" s="235"/>
      <c r="I10" s="235"/>
      <c r="J10" s="235"/>
      <c r="K10" s="235"/>
      <c r="L10" s="235"/>
      <c r="M10" s="235"/>
      <c r="N10" s="235"/>
      <c r="O10" s="235"/>
      <c r="P10" s="235"/>
      <c r="Q10" s="235"/>
      <c r="R10" s="35"/>
      <c r="S10" s="35"/>
      <c r="T10" s="35"/>
    </row>
    <row r="11" spans="1:21" ht="71.25" customHeight="1" thickBot="1" x14ac:dyDescent="0.25">
      <c r="A11" s="44" t="s">
        <v>15</v>
      </c>
      <c r="B11" s="45" t="s">
        <v>16</v>
      </c>
      <c r="C11" s="46" t="s">
        <v>17</v>
      </c>
      <c r="D11" s="47" t="s">
        <v>18</v>
      </c>
      <c r="E11" s="47" t="s">
        <v>19</v>
      </c>
      <c r="F11" s="47" t="s">
        <v>20</v>
      </c>
      <c r="G11" s="47" t="s">
        <v>21</v>
      </c>
      <c r="H11" s="48" t="s">
        <v>22</v>
      </c>
      <c r="I11" s="47" t="s">
        <v>23</v>
      </c>
      <c r="J11" s="49" t="s">
        <v>24</v>
      </c>
      <c r="K11" s="50" t="s">
        <v>25</v>
      </c>
      <c r="L11" s="51" t="s">
        <v>26</v>
      </c>
      <c r="M11" s="51" t="s">
        <v>27</v>
      </c>
      <c r="N11" s="52" t="s">
        <v>28</v>
      </c>
      <c r="O11" s="51" t="s">
        <v>29</v>
      </c>
      <c r="P11" s="46" t="s">
        <v>53</v>
      </c>
      <c r="Q11" s="47" t="s">
        <v>52</v>
      </c>
      <c r="R11" s="35"/>
      <c r="S11" s="35"/>
      <c r="T11" s="35"/>
    </row>
    <row r="12" spans="1:21" s="12" customFormat="1" ht="12" outlineLevel="1" thickBot="1" x14ac:dyDescent="0.3">
      <c r="A12" s="53" t="s">
        <v>30</v>
      </c>
      <c r="B12" s="54" t="s">
        <v>31</v>
      </c>
      <c r="C12" s="236"/>
      <c r="D12" s="237"/>
      <c r="E12" s="237"/>
      <c r="F12" s="237"/>
      <c r="G12" s="237"/>
      <c r="H12" s="237"/>
      <c r="I12" s="238"/>
      <c r="J12" s="56"/>
      <c r="K12" s="57"/>
      <c r="L12" s="58"/>
      <c r="M12" s="58"/>
      <c r="N12" s="59"/>
      <c r="O12" s="58"/>
      <c r="P12" s="55"/>
      <c r="Q12" s="100"/>
      <c r="R12" s="61"/>
      <c r="S12" s="61"/>
      <c r="T12" s="61"/>
    </row>
    <row r="13" spans="1:21" s="12" customFormat="1" ht="12" outlineLevel="1" thickBot="1" x14ac:dyDescent="0.3">
      <c r="A13" s="244"/>
      <c r="B13" s="62" t="s">
        <v>32</v>
      </c>
      <c r="C13" s="63">
        <v>9</v>
      </c>
      <c r="D13" s="64">
        <v>10</v>
      </c>
      <c r="E13" s="65">
        <f t="shared" ref="E13:E17" si="0">MIN(C13:D13)</f>
        <v>9</v>
      </c>
      <c r="F13" s="65">
        <f t="shared" ref="F13:F17" si="1">AVERAGE(C13:D13)</f>
        <v>9.5</v>
      </c>
      <c r="G13" s="65">
        <f t="shared" ref="G13:G17" si="2">MAX(C13:D13)</f>
        <v>10</v>
      </c>
      <c r="H13" s="66">
        <f t="shared" ref="H13:H17" si="3">+(E13+(4*F13)+G13)/6</f>
        <v>9.5</v>
      </c>
      <c r="I13" s="67">
        <f>H13*6.96</f>
        <v>66.12</v>
      </c>
      <c r="J13" s="56">
        <f>450*24</f>
        <v>10800</v>
      </c>
      <c r="K13" s="57" t="s">
        <v>33</v>
      </c>
      <c r="L13" s="58">
        <f t="shared" ref="L13:L17" si="4">E13*J13</f>
        <v>97200</v>
      </c>
      <c r="M13" s="58">
        <f t="shared" ref="M13:M17" si="5">F13*J13</f>
        <v>102600</v>
      </c>
      <c r="N13" s="59">
        <f t="shared" ref="N13:N17" si="6">G13*J13</f>
        <v>108000</v>
      </c>
      <c r="O13" s="58">
        <f>H13*J13</f>
        <v>102600</v>
      </c>
      <c r="P13" s="98">
        <v>0.05</v>
      </c>
      <c r="Q13" s="101">
        <f>I13+(I13*P13)</f>
        <v>69.426000000000002</v>
      </c>
      <c r="R13" s="61"/>
      <c r="S13" s="61"/>
      <c r="T13" s="61"/>
      <c r="U13" s="103"/>
    </row>
    <row r="14" spans="1:21" s="12" customFormat="1" ht="12" outlineLevel="1" thickBot="1" x14ac:dyDescent="0.3">
      <c r="A14" s="245"/>
      <c r="B14" s="62" t="s">
        <v>34</v>
      </c>
      <c r="C14" s="63">
        <v>15</v>
      </c>
      <c r="D14" s="64">
        <v>16</v>
      </c>
      <c r="E14" s="65">
        <f t="shared" si="0"/>
        <v>15</v>
      </c>
      <c r="F14" s="65">
        <f t="shared" si="1"/>
        <v>15.5</v>
      </c>
      <c r="G14" s="65">
        <f t="shared" si="2"/>
        <v>16</v>
      </c>
      <c r="H14" s="66">
        <f t="shared" si="3"/>
        <v>15.5</v>
      </c>
      <c r="I14" s="67">
        <f t="shared" ref="I14:I17" si="7">H14*6.96</f>
        <v>107.88</v>
      </c>
      <c r="J14" s="56">
        <f t="shared" ref="J14:J15" si="8">450*24</f>
        <v>10800</v>
      </c>
      <c r="K14" s="57" t="s">
        <v>33</v>
      </c>
      <c r="L14" s="58">
        <f t="shared" si="4"/>
        <v>162000</v>
      </c>
      <c r="M14" s="58">
        <f t="shared" si="5"/>
        <v>167400</v>
      </c>
      <c r="N14" s="59">
        <f t="shared" si="6"/>
        <v>172800</v>
      </c>
      <c r="O14" s="58">
        <f>H14*J14</f>
        <v>167400</v>
      </c>
      <c r="P14" s="98">
        <v>0.05</v>
      </c>
      <c r="Q14" s="101">
        <f t="shared" ref="Q14:Q17" si="9">I14+(I14*P14)</f>
        <v>113.274</v>
      </c>
      <c r="R14" s="61"/>
      <c r="S14" s="61"/>
      <c r="T14" s="61"/>
      <c r="U14" s="103"/>
    </row>
    <row r="15" spans="1:21" s="12" customFormat="1" ht="12" outlineLevel="1" thickBot="1" x14ac:dyDescent="0.3">
      <c r="A15" s="246"/>
      <c r="B15" s="62" t="s">
        <v>35</v>
      </c>
      <c r="C15" s="63">
        <v>15</v>
      </c>
      <c r="D15" s="64">
        <v>16</v>
      </c>
      <c r="E15" s="65">
        <f t="shared" si="0"/>
        <v>15</v>
      </c>
      <c r="F15" s="65">
        <f t="shared" si="1"/>
        <v>15.5</v>
      </c>
      <c r="G15" s="65">
        <f t="shared" si="2"/>
        <v>16</v>
      </c>
      <c r="H15" s="66">
        <f t="shared" si="3"/>
        <v>15.5</v>
      </c>
      <c r="I15" s="67">
        <f t="shared" si="7"/>
        <v>107.88</v>
      </c>
      <c r="J15" s="56">
        <f t="shared" si="8"/>
        <v>10800</v>
      </c>
      <c r="K15" s="57" t="s">
        <v>33</v>
      </c>
      <c r="L15" s="58">
        <f t="shared" si="4"/>
        <v>162000</v>
      </c>
      <c r="M15" s="58">
        <f t="shared" si="5"/>
        <v>167400</v>
      </c>
      <c r="N15" s="59">
        <f t="shared" si="6"/>
        <v>172800</v>
      </c>
      <c r="O15" s="58">
        <f>H15*J15</f>
        <v>167400</v>
      </c>
      <c r="P15" s="98">
        <v>0.05</v>
      </c>
      <c r="Q15" s="101">
        <f t="shared" si="9"/>
        <v>113.274</v>
      </c>
      <c r="R15" s="61"/>
      <c r="S15" s="61"/>
      <c r="T15" s="61"/>
      <c r="U15" s="103"/>
    </row>
    <row r="16" spans="1:21" s="12" customFormat="1" ht="23.25" outlineLevel="1" thickBot="1" x14ac:dyDescent="0.3">
      <c r="A16" s="68" t="s">
        <v>36</v>
      </c>
      <c r="B16" s="54" t="s">
        <v>37</v>
      </c>
      <c r="C16" s="247">
        <f>H16*6.96</f>
        <v>0</v>
      </c>
      <c r="D16" s="248"/>
      <c r="E16" s="248"/>
      <c r="F16" s="248"/>
      <c r="G16" s="248"/>
      <c r="H16" s="248"/>
      <c r="I16" s="249"/>
      <c r="J16" s="56"/>
      <c r="K16" s="57"/>
      <c r="L16" s="58"/>
      <c r="M16" s="58"/>
      <c r="N16" s="59"/>
      <c r="O16" s="58"/>
      <c r="P16" s="99"/>
      <c r="Q16" s="102"/>
      <c r="R16" s="61"/>
      <c r="S16" s="61"/>
      <c r="T16" s="61"/>
      <c r="U16" s="103"/>
    </row>
    <row r="17" spans="1:21" s="12" customFormat="1" ht="12" outlineLevel="1" thickBot="1" x14ac:dyDescent="0.3">
      <c r="A17" s="69"/>
      <c r="B17" s="62" t="s">
        <v>38</v>
      </c>
      <c r="C17" s="63">
        <v>3150</v>
      </c>
      <c r="D17" s="64">
        <v>3200</v>
      </c>
      <c r="E17" s="65">
        <f t="shared" si="0"/>
        <v>3150</v>
      </c>
      <c r="F17" s="65">
        <f t="shared" si="1"/>
        <v>3175</v>
      </c>
      <c r="G17" s="65">
        <f t="shared" si="2"/>
        <v>3200</v>
      </c>
      <c r="H17" s="66">
        <f t="shared" si="3"/>
        <v>3175</v>
      </c>
      <c r="I17" s="67">
        <f t="shared" si="7"/>
        <v>22098</v>
      </c>
      <c r="J17" s="56">
        <v>24</v>
      </c>
      <c r="K17" s="70" t="s">
        <v>39</v>
      </c>
      <c r="L17" s="71">
        <f t="shared" si="4"/>
        <v>75600</v>
      </c>
      <c r="M17" s="71">
        <f t="shared" si="5"/>
        <v>76200</v>
      </c>
      <c r="N17" s="72">
        <f t="shared" si="6"/>
        <v>76800</v>
      </c>
      <c r="O17" s="71">
        <f>H17*J17</f>
        <v>76200</v>
      </c>
      <c r="P17" s="98">
        <v>0.05</v>
      </c>
      <c r="Q17" s="101">
        <f t="shared" si="9"/>
        <v>23202.9</v>
      </c>
      <c r="R17" s="61"/>
      <c r="S17" s="61"/>
      <c r="T17" s="61"/>
      <c r="U17" s="103"/>
    </row>
    <row r="18" spans="1:21" ht="31.5" x14ac:dyDescent="0.2">
      <c r="B18" s="250" t="s">
        <v>40</v>
      </c>
      <c r="C18" s="250"/>
      <c r="D18" s="250"/>
      <c r="E18" s="250"/>
      <c r="F18" s="250"/>
      <c r="G18" s="250"/>
      <c r="H18" s="250"/>
      <c r="I18" s="250"/>
      <c r="J18" s="74"/>
      <c r="K18" s="75" t="s">
        <v>41</v>
      </c>
      <c r="L18" s="76">
        <f>SUM(L13:L17)</f>
        <v>496800</v>
      </c>
      <c r="M18" s="76">
        <f t="shared" ref="M18:N19" si="10">SUM(M13:M17)</f>
        <v>513600</v>
      </c>
      <c r="N18" s="76">
        <f t="shared" si="10"/>
        <v>530400</v>
      </c>
      <c r="O18" s="77">
        <f>SUM(O13:O17)</f>
        <v>513600</v>
      </c>
      <c r="P18" s="60">
        <f>O18*6.96</f>
        <v>3574656</v>
      </c>
      <c r="Q18" s="60"/>
      <c r="R18" s="78"/>
      <c r="S18" s="78"/>
      <c r="T18" s="78"/>
    </row>
    <row r="19" spans="1:21" ht="47.25" x14ac:dyDescent="0.2">
      <c r="B19" s="79" t="s">
        <v>42</v>
      </c>
      <c r="C19" s="78"/>
      <c r="D19" s="78"/>
      <c r="E19" s="80"/>
      <c r="F19" s="80"/>
      <c r="G19" s="60"/>
      <c r="H19" s="60"/>
      <c r="I19" s="60"/>
      <c r="J19" s="74"/>
      <c r="K19" s="75" t="s">
        <v>43</v>
      </c>
      <c r="L19" s="76">
        <f>SUM(L14:L18)</f>
        <v>896400</v>
      </c>
      <c r="M19" s="76">
        <f t="shared" si="10"/>
        <v>924600</v>
      </c>
      <c r="N19" s="76">
        <f t="shared" si="10"/>
        <v>952800</v>
      </c>
      <c r="O19" s="77">
        <f>O18*0.87</f>
        <v>446832</v>
      </c>
      <c r="P19" s="60"/>
      <c r="Q19" s="60"/>
      <c r="R19" s="78"/>
      <c r="S19" s="78"/>
      <c r="T19" s="78"/>
    </row>
    <row r="20" spans="1:21" ht="18.75" customHeight="1" x14ac:dyDescent="0.2">
      <c r="B20" s="233" t="s">
        <v>54</v>
      </c>
      <c r="C20" s="233"/>
      <c r="D20" s="233"/>
      <c r="E20" s="233"/>
      <c r="F20" s="233"/>
      <c r="G20" s="233"/>
      <c r="H20" s="233"/>
      <c r="I20" s="233"/>
      <c r="J20" s="74"/>
      <c r="K20" s="82"/>
      <c r="L20" s="83"/>
      <c r="M20" s="83"/>
      <c r="N20" s="83"/>
      <c r="O20" s="84"/>
      <c r="P20" s="60"/>
      <c r="Q20" s="60"/>
      <c r="R20" s="78"/>
      <c r="S20" s="78"/>
      <c r="T20" s="78"/>
    </row>
    <row r="21" spans="1:21" x14ac:dyDescent="0.2">
      <c r="O21" s="86"/>
    </row>
    <row r="22" spans="1:21" s="89" customFormat="1" ht="14.25" x14ac:dyDescent="0.2">
      <c r="A22" s="73"/>
      <c r="B22" s="81"/>
      <c r="C22" s="42"/>
      <c r="D22" s="42"/>
      <c r="E22" s="42"/>
      <c r="F22" s="87"/>
      <c r="G22" s="42"/>
      <c r="H22" s="42"/>
      <c r="I22" s="42"/>
      <c r="J22" s="85"/>
      <c r="K22" s="42"/>
      <c r="L22" s="40"/>
      <c r="M22" s="40"/>
      <c r="N22" s="40"/>
      <c r="O22" s="88"/>
      <c r="P22" s="42"/>
      <c r="Q22" s="42"/>
      <c r="R22" s="42"/>
      <c r="S22" s="42"/>
      <c r="T22" s="42"/>
    </row>
    <row r="23" spans="1:21" x14ac:dyDescent="0.2">
      <c r="F23" s="87"/>
    </row>
    <row r="24" spans="1:21" s="89" customFormat="1" ht="17.25" customHeight="1" x14ac:dyDescent="0.25">
      <c r="A24" s="90"/>
      <c r="B24" s="81"/>
      <c r="C24" s="42"/>
      <c r="D24" s="42"/>
      <c r="E24" s="42"/>
      <c r="F24" s="87"/>
      <c r="G24" s="42"/>
      <c r="H24" s="42"/>
      <c r="I24" s="42"/>
      <c r="J24" s="85"/>
      <c r="K24" s="42"/>
      <c r="L24" s="40"/>
      <c r="M24" s="40"/>
      <c r="N24" s="18"/>
      <c r="O24" s="88"/>
      <c r="P24" s="42"/>
      <c r="Q24" s="42"/>
      <c r="R24" s="42"/>
      <c r="S24" s="42"/>
      <c r="T24" s="42"/>
    </row>
    <row r="25" spans="1:21" s="89" customFormat="1" ht="15.75" customHeight="1" x14ac:dyDescent="0.25">
      <c r="A25" s="90"/>
      <c r="B25" s="81"/>
      <c r="C25" s="42"/>
      <c r="D25" s="42"/>
      <c r="E25" s="42"/>
      <c r="F25" s="87"/>
      <c r="G25" s="42"/>
      <c r="H25" s="42"/>
      <c r="I25" s="42"/>
      <c r="J25" s="85"/>
      <c r="K25" s="42"/>
      <c r="L25" s="40"/>
      <c r="M25" s="40"/>
      <c r="N25" s="18"/>
      <c r="O25" s="88"/>
      <c r="P25" s="42"/>
      <c r="Q25" s="42"/>
      <c r="R25" s="42"/>
      <c r="S25" s="42"/>
      <c r="T25" s="42"/>
    </row>
    <row r="26" spans="1:21" x14ac:dyDescent="0.2">
      <c r="F26" s="87"/>
    </row>
    <row r="27" spans="1:21" x14ac:dyDescent="0.2">
      <c r="F27" s="87"/>
    </row>
    <row r="28" spans="1:21" x14ac:dyDescent="0.2">
      <c r="F28" s="87"/>
    </row>
    <row r="29" spans="1:21" x14ac:dyDescent="0.2">
      <c r="F29" s="87"/>
      <c r="G29" s="87"/>
    </row>
    <row r="30" spans="1:21" x14ac:dyDescent="0.2">
      <c r="G30" s="87"/>
    </row>
  </sheetData>
  <mergeCells count="15">
    <mergeCell ref="B20:I20"/>
    <mergeCell ref="E10:Q10"/>
    <mergeCell ref="C12:I12"/>
    <mergeCell ref="A1:B2"/>
    <mergeCell ref="A3:B3"/>
    <mergeCell ref="F3:K3"/>
    <mergeCell ref="A6:D6"/>
    <mergeCell ref="A8:A9"/>
    <mergeCell ref="B8:B9"/>
    <mergeCell ref="A13:A15"/>
    <mergeCell ref="C16:I16"/>
    <mergeCell ref="B18:I18"/>
    <mergeCell ref="A10:B10"/>
    <mergeCell ref="C10:D10"/>
    <mergeCell ref="A7:Q7"/>
  </mergeCells>
  <conditionalFormatting sqref="C12">
    <cfRule type="cellIs" dxfId="33" priority="14" operator="between">
      <formula>42923</formula>
      <formula>42923</formula>
    </cfRule>
  </conditionalFormatting>
  <conditionalFormatting sqref="E13:E15 E17">
    <cfRule type="cellIs" dxfId="32" priority="21" operator="between">
      <formula>42923</formula>
      <formula>42923</formula>
    </cfRule>
  </conditionalFormatting>
  <conditionalFormatting sqref="F13:F15 F17">
    <cfRule type="cellIs" dxfId="31" priority="20" operator="between">
      <formula>42923</formula>
      <formula>42923</formula>
    </cfRule>
  </conditionalFormatting>
  <conditionalFormatting sqref="G13:G15 G17">
    <cfRule type="cellIs" dxfId="30" priority="19" operator="between">
      <formula>42923</formula>
      <formula>42923</formula>
    </cfRule>
  </conditionalFormatting>
  <conditionalFormatting sqref="C13:D13">
    <cfRule type="cellIs" dxfId="29" priority="18" operator="between">
      <formula>42923</formula>
      <formula>42923</formula>
    </cfRule>
  </conditionalFormatting>
  <conditionalFormatting sqref="C14:D14">
    <cfRule type="cellIs" dxfId="28" priority="17" operator="between">
      <formula>42923</formula>
      <formula>42923</formula>
    </cfRule>
  </conditionalFormatting>
  <conditionalFormatting sqref="C15:D15">
    <cfRule type="cellIs" dxfId="27" priority="16" operator="between">
      <formula>42923</formula>
      <formula>42923</formula>
    </cfRule>
  </conditionalFormatting>
  <conditionalFormatting sqref="C17:D17">
    <cfRule type="cellIs" dxfId="26" priority="15" operator="between">
      <formula>42923</formula>
      <formula>42923</formula>
    </cfRule>
  </conditionalFormatting>
  <conditionalFormatting sqref="P12">
    <cfRule type="cellIs" dxfId="25" priority="6" operator="between">
      <formula>42923</formula>
      <formula>42923</formula>
    </cfRule>
  </conditionalFormatting>
  <conditionalFormatting sqref="P15">
    <cfRule type="cellIs" dxfId="24" priority="8" operator="between">
      <formula>42923</formula>
      <formula>42923</formula>
    </cfRule>
  </conditionalFormatting>
  <conditionalFormatting sqref="P17">
    <cfRule type="cellIs" dxfId="23" priority="7" operator="between">
      <formula>42923</formula>
      <formula>42923</formula>
    </cfRule>
  </conditionalFormatting>
  <conditionalFormatting sqref="P13">
    <cfRule type="cellIs" dxfId="22" priority="10" operator="between">
      <formula>42923</formula>
      <formula>42923</formula>
    </cfRule>
  </conditionalFormatting>
  <conditionalFormatting sqref="P14">
    <cfRule type="cellIs" dxfId="21" priority="9" operator="between">
      <formula>42923</formula>
      <formula>42923</formula>
    </cfRule>
  </conditionalFormatting>
  <conditionalFormatting sqref="Q12">
    <cfRule type="cellIs" dxfId="20" priority="1" operator="between">
      <formula>42923</formula>
      <formula>42923</formula>
    </cfRule>
  </conditionalFormatting>
  <conditionalFormatting sqref="Q13:Q15">
    <cfRule type="cellIs" dxfId="19" priority="5" operator="between">
      <formula>42923</formula>
      <formula>42923</formula>
    </cfRule>
  </conditionalFormatting>
  <conditionalFormatting sqref="Q17">
    <cfRule type="cellIs" dxfId="18" priority="2" operator="between">
      <formula>42923</formula>
      <formula>42923</formula>
    </cfRule>
  </conditionalFormatting>
  <pageMargins left="0.7" right="0.7" top="0.75" bottom="0.75" header="0.3" footer="0.3"/>
  <pageSetup scale="8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0"/>
  <sheetViews>
    <sheetView workbookViewId="0">
      <selection activeCell="Q13" sqref="Q13"/>
    </sheetView>
  </sheetViews>
  <sheetFormatPr baseColWidth="10" defaultColWidth="11.42578125" defaultRowHeight="11.25" outlineLevelRow="1" x14ac:dyDescent="0.2"/>
  <cols>
    <col min="1" max="1" width="5.28515625" style="73" customWidth="1"/>
    <col min="2" max="2" width="32.140625" style="81" customWidth="1"/>
    <col min="3" max="3" width="10.85546875" style="42" customWidth="1"/>
    <col min="4" max="4" width="12.7109375" style="42" customWidth="1"/>
    <col min="5" max="5" width="11.7109375" style="42" customWidth="1"/>
    <col min="6" max="6" width="8.85546875" style="42" customWidth="1"/>
    <col min="7" max="7" width="10.7109375" style="42" customWidth="1"/>
    <col min="8" max="8" width="11.7109375" style="42" customWidth="1"/>
    <col min="9" max="9" width="15.85546875" style="42" customWidth="1"/>
    <col min="10" max="10" width="11.7109375" style="85" customWidth="1"/>
    <col min="11" max="11" width="14" style="42" customWidth="1"/>
    <col min="12" max="13" width="13.140625" style="40" customWidth="1"/>
    <col min="14" max="14" width="13.28515625" style="40" customWidth="1"/>
    <col min="15" max="15" width="16.42578125" style="40" customWidth="1"/>
    <col min="16" max="17" width="11.7109375" style="42" customWidth="1"/>
    <col min="18" max="18" width="10.42578125" style="42" bestFit="1" customWidth="1"/>
    <col min="19" max="19" width="8.42578125" style="42" customWidth="1"/>
    <col min="20" max="20" width="15.5703125" style="42" customWidth="1"/>
    <col min="21" max="16384" width="11.42578125" style="42"/>
  </cols>
  <sheetData>
    <row r="1" spans="1:21" s="12" customFormat="1" ht="12.75" x14ac:dyDescent="0.25">
      <c r="A1" s="239"/>
      <c r="B1" s="239"/>
      <c r="C1" s="8"/>
      <c r="D1" s="8"/>
      <c r="E1" s="8"/>
      <c r="F1" s="8"/>
      <c r="G1" s="8"/>
      <c r="H1" s="8"/>
      <c r="I1" s="8"/>
      <c r="J1" s="9"/>
      <c r="K1" s="10"/>
      <c r="L1" s="11"/>
      <c r="M1" s="11"/>
      <c r="N1" s="11"/>
      <c r="O1" s="11"/>
      <c r="P1" s="8"/>
      <c r="Q1" s="8"/>
      <c r="R1" s="8"/>
      <c r="S1" s="8"/>
      <c r="T1" s="8"/>
    </row>
    <row r="2" spans="1:21" s="16" customFormat="1" ht="20.25" x14ac:dyDescent="0.3">
      <c r="A2" s="239"/>
      <c r="B2" s="239"/>
      <c r="C2" s="13"/>
      <c r="D2" s="13"/>
      <c r="E2" s="13"/>
      <c r="F2" s="13"/>
      <c r="G2" s="13"/>
      <c r="H2" s="13"/>
      <c r="I2" s="13"/>
      <c r="J2" s="14"/>
      <c r="K2" s="13"/>
      <c r="L2" s="15"/>
      <c r="M2" s="15"/>
      <c r="N2" s="15"/>
      <c r="O2" s="15"/>
      <c r="P2" s="13"/>
      <c r="Q2" s="13"/>
      <c r="R2" s="13"/>
      <c r="S2" s="13"/>
      <c r="T2" s="13"/>
    </row>
    <row r="3" spans="1:21" s="20" customFormat="1" ht="12.75" x14ac:dyDescent="0.2">
      <c r="A3" s="240"/>
      <c r="B3" s="240"/>
      <c r="C3" s="17"/>
      <c r="D3" s="17"/>
      <c r="E3" s="17"/>
      <c r="F3" s="241"/>
      <c r="G3" s="241"/>
      <c r="H3" s="241"/>
      <c r="I3" s="241"/>
      <c r="J3" s="241"/>
      <c r="K3" s="241"/>
      <c r="L3" s="18"/>
      <c r="M3" s="18"/>
      <c r="N3" s="18"/>
      <c r="O3" s="19"/>
      <c r="P3" s="17"/>
      <c r="Q3" s="17"/>
      <c r="R3" s="17"/>
      <c r="S3" s="17"/>
      <c r="T3" s="17"/>
    </row>
    <row r="4" spans="1:21" s="28" customFormat="1" ht="12.75" x14ac:dyDescent="0.2">
      <c r="A4" s="106"/>
      <c r="B4" s="22"/>
      <c r="C4" s="23"/>
      <c r="D4" s="23"/>
      <c r="E4" s="23"/>
      <c r="F4" s="107"/>
      <c r="G4" s="107"/>
      <c r="H4" s="107"/>
      <c r="I4" s="107"/>
      <c r="J4" s="107"/>
      <c r="K4" s="25"/>
      <c r="L4" s="26"/>
      <c r="M4" s="26"/>
      <c r="N4" s="26"/>
      <c r="O4" s="27"/>
      <c r="P4" s="23"/>
      <c r="Q4" s="23"/>
      <c r="R4" s="23"/>
      <c r="S4" s="23"/>
      <c r="T4" s="23"/>
    </row>
    <row r="5" spans="1:21" s="28" customFormat="1" ht="12.75" hidden="1" x14ac:dyDescent="0.2">
      <c r="A5" s="106"/>
      <c r="B5" s="22"/>
      <c r="C5" s="23"/>
      <c r="D5" s="23"/>
      <c r="E5" s="23"/>
      <c r="F5" s="107"/>
      <c r="G5" s="29"/>
      <c r="H5" s="30"/>
      <c r="I5" s="30"/>
      <c r="J5" s="31"/>
      <c r="K5" s="32"/>
      <c r="L5" s="26"/>
      <c r="M5" s="26"/>
      <c r="N5" s="26"/>
      <c r="O5" s="27"/>
      <c r="P5" s="23"/>
      <c r="Q5" s="23"/>
      <c r="R5" s="23"/>
      <c r="S5" s="23"/>
      <c r="T5" s="23"/>
    </row>
    <row r="6" spans="1:21" s="28" customFormat="1" ht="15.75" x14ac:dyDescent="0.25">
      <c r="A6" s="242" t="s">
        <v>12</v>
      </c>
      <c r="B6" s="242"/>
      <c r="C6" s="242"/>
      <c r="D6" s="242"/>
      <c r="E6" s="23"/>
      <c r="F6" s="107"/>
      <c r="G6" s="29"/>
      <c r="H6" s="30"/>
      <c r="I6" s="30"/>
      <c r="J6" s="31"/>
      <c r="K6" s="33"/>
      <c r="L6" s="34"/>
      <c r="M6" s="34"/>
      <c r="N6" s="26"/>
      <c r="O6" s="27"/>
      <c r="P6" s="23"/>
      <c r="Q6" s="23"/>
      <c r="R6" s="23"/>
      <c r="S6" s="23"/>
      <c r="T6" s="23"/>
    </row>
    <row r="7" spans="1:21" s="28" customFormat="1" ht="15.75" customHeight="1" x14ac:dyDescent="0.25">
      <c r="A7" s="255" t="s">
        <v>10</v>
      </c>
      <c r="B7" s="255"/>
      <c r="C7" s="255"/>
      <c r="D7" s="255"/>
      <c r="E7" s="255"/>
      <c r="F7" s="255"/>
      <c r="G7" s="255"/>
      <c r="H7" s="255"/>
      <c r="I7" s="255"/>
      <c r="J7" s="255"/>
      <c r="K7" s="255"/>
      <c r="L7" s="255"/>
      <c r="M7" s="255"/>
      <c r="N7" s="255"/>
      <c r="O7" s="255"/>
      <c r="P7" s="255"/>
      <c r="Q7" s="255"/>
      <c r="R7" s="23"/>
      <c r="S7" s="23"/>
      <c r="T7" s="23"/>
    </row>
    <row r="8" spans="1:21" x14ac:dyDescent="0.2">
      <c r="A8" s="243"/>
      <c r="B8" s="239"/>
      <c r="C8" s="35"/>
      <c r="D8" s="35"/>
      <c r="E8" s="35"/>
      <c r="F8" s="36"/>
      <c r="G8" s="37"/>
      <c r="H8" s="38"/>
      <c r="I8" s="38"/>
      <c r="J8" s="39"/>
      <c r="K8" s="39"/>
      <c r="O8" s="41"/>
      <c r="P8" s="35"/>
      <c r="Q8" s="35"/>
      <c r="R8" s="35"/>
      <c r="S8" s="35"/>
      <c r="T8" s="35"/>
    </row>
    <row r="9" spans="1:21" ht="12" thickBot="1" x14ac:dyDescent="0.25">
      <c r="A9" s="243"/>
      <c r="B9" s="239"/>
      <c r="C9" s="35"/>
      <c r="D9" s="35"/>
      <c r="E9" s="35"/>
      <c r="F9" s="35"/>
      <c r="G9" s="35"/>
      <c r="H9" s="35"/>
      <c r="I9" s="35"/>
      <c r="J9" s="43"/>
      <c r="K9" s="35"/>
      <c r="N9" s="41"/>
      <c r="O9" s="41"/>
      <c r="P9" s="35"/>
      <c r="Q9" s="35"/>
      <c r="R9" s="35"/>
      <c r="S9" s="35"/>
      <c r="T9" s="35"/>
    </row>
    <row r="10" spans="1:21" ht="12" customHeight="1" thickBot="1" x14ac:dyDescent="0.25">
      <c r="A10" s="251"/>
      <c r="B10" s="252"/>
      <c r="C10" s="253" t="s">
        <v>13</v>
      </c>
      <c r="D10" s="254"/>
      <c r="E10" s="234" t="s">
        <v>14</v>
      </c>
      <c r="F10" s="235"/>
      <c r="G10" s="235"/>
      <c r="H10" s="235"/>
      <c r="I10" s="235"/>
      <c r="J10" s="235"/>
      <c r="K10" s="235"/>
      <c r="L10" s="235"/>
      <c r="M10" s="235"/>
      <c r="N10" s="235"/>
      <c r="O10" s="235"/>
      <c r="P10" s="235"/>
      <c r="Q10" s="235"/>
      <c r="R10" s="35"/>
      <c r="S10" s="35"/>
      <c r="T10" s="35"/>
    </row>
    <row r="11" spans="1:21" ht="71.25" customHeight="1" thickBot="1" x14ac:dyDescent="0.25">
      <c r="A11" s="44" t="s">
        <v>15</v>
      </c>
      <c r="B11" s="45" t="s">
        <v>16</v>
      </c>
      <c r="C11" s="46" t="s">
        <v>61</v>
      </c>
      <c r="D11" s="47" t="s">
        <v>62</v>
      </c>
      <c r="E11" s="47" t="s">
        <v>19</v>
      </c>
      <c r="F11" s="47" t="s">
        <v>20</v>
      </c>
      <c r="G11" s="47" t="s">
        <v>21</v>
      </c>
      <c r="H11" s="48" t="s">
        <v>22</v>
      </c>
      <c r="I11" s="47" t="s">
        <v>23</v>
      </c>
      <c r="J11" s="49" t="s">
        <v>66</v>
      </c>
      <c r="K11" s="50" t="s">
        <v>25</v>
      </c>
      <c r="L11" s="51" t="s">
        <v>26</v>
      </c>
      <c r="M11" s="51" t="s">
        <v>27</v>
      </c>
      <c r="N11" s="52" t="s">
        <v>28</v>
      </c>
      <c r="O11" s="51" t="s">
        <v>29</v>
      </c>
      <c r="P11" s="46" t="s">
        <v>53</v>
      </c>
      <c r="Q11" s="47" t="s">
        <v>52</v>
      </c>
      <c r="R11" s="35"/>
      <c r="S11" s="35"/>
      <c r="T11" s="35"/>
    </row>
    <row r="12" spans="1:21" s="12" customFormat="1" ht="12" outlineLevel="1" thickBot="1" x14ac:dyDescent="0.3">
      <c r="A12" s="53" t="s">
        <v>30</v>
      </c>
      <c r="B12" s="54" t="s">
        <v>31</v>
      </c>
      <c r="C12" s="236"/>
      <c r="D12" s="237"/>
      <c r="E12" s="237"/>
      <c r="F12" s="237"/>
      <c r="G12" s="237"/>
      <c r="H12" s="237"/>
      <c r="I12" s="238"/>
      <c r="J12" s="56"/>
      <c r="K12" s="57"/>
      <c r="L12" s="58"/>
      <c r="M12" s="58"/>
      <c r="N12" s="59"/>
      <c r="O12" s="58"/>
      <c r="P12" s="105"/>
      <c r="Q12" s="100"/>
      <c r="R12" s="61"/>
      <c r="S12" s="61"/>
      <c r="T12" s="61"/>
    </row>
    <row r="13" spans="1:21" s="12" customFormat="1" ht="12" outlineLevel="1" thickBot="1" x14ac:dyDescent="0.3">
      <c r="A13" s="244"/>
      <c r="B13" s="62" t="s">
        <v>32</v>
      </c>
      <c r="C13" s="63">
        <v>60</v>
      </c>
      <c r="D13" s="64">
        <v>70</v>
      </c>
      <c r="E13" s="65">
        <f t="shared" ref="E13:E17" si="0">MIN(C13:D13)</f>
        <v>60</v>
      </c>
      <c r="F13" s="65">
        <f t="shared" ref="F13:F17" si="1">AVERAGE(C13:D13)</f>
        <v>65</v>
      </c>
      <c r="G13" s="65">
        <f t="shared" ref="G13:G17" si="2">MAX(C13:D13)</f>
        <v>70</v>
      </c>
      <c r="H13" s="66">
        <f t="shared" ref="H13:H17" si="3">+(E13+(4*F13)+G13)/6</f>
        <v>65</v>
      </c>
      <c r="I13" s="67">
        <f>H13</f>
        <v>65</v>
      </c>
      <c r="J13" s="56">
        <f>400*24</f>
        <v>9600</v>
      </c>
      <c r="K13" s="57" t="s">
        <v>33</v>
      </c>
      <c r="L13" s="58">
        <f t="shared" ref="L13:L16" si="4">E13*J13</f>
        <v>576000</v>
      </c>
      <c r="M13" s="58">
        <f t="shared" ref="M13:M16" si="5">F13*J13</f>
        <v>624000</v>
      </c>
      <c r="N13" s="59">
        <f t="shared" ref="N13:N16" si="6">G13*J13</f>
        <v>672000</v>
      </c>
      <c r="O13" s="58">
        <f>H13*J13</f>
        <v>624000</v>
      </c>
      <c r="P13" s="98">
        <v>0.05</v>
      </c>
      <c r="Q13" s="101">
        <f>I13+(I13*P13)</f>
        <v>68.25</v>
      </c>
      <c r="R13" s="101">
        <f>Q13*J13</f>
        <v>655200</v>
      </c>
      <c r="S13" s="61"/>
      <c r="T13" s="61"/>
      <c r="U13" s="103"/>
    </row>
    <row r="14" spans="1:21" s="12" customFormat="1" ht="12" outlineLevel="1" thickBot="1" x14ac:dyDescent="0.3">
      <c r="A14" s="245"/>
      <c r="B14" s="62" t="s">
        <v>34</v>
      </c>
      <c r="C14" s="63">
        <v>100.4</v>
      </c>
      <c r="D14" s="64">
        <v>122</v>
      </c>
      <c r="E14" s="65">
        <f t="shared" si="0"/>
        <v>100.4</v>
      </c>
      <c r="F14" s="65">
        <f t="shared" si="1"/>
        <v>111.2</v>
      </c>
      <c r="G14" s="65">
        <f t="shared" si="2"/>
        <v>122</v>
      </c>
      <c r="H14" s="66">
        <f t="shared" si="3"/>
        <v>111.2</v>
      </c>
      <c r="I14" s="67">
        <f>H14</f>
        <v>111.2</v>
      </c>
      <c r="J14" s="56">
        <f>400*24</f>
        <v>9600</v>
      </c>
      <c r="K14" s="57" t="s">
        <v>33</v>
      </c>
      <c r="L14" s="58">
        <f t="shared" si="4"/>
        <v>963840</v>
      </c>
      <c r="M14" s="58">
        <f t="shared" si="5"/>
        <v>1067520</v>
      </c>
      <c r="N14" s="59">
        <f t="shared" si="6"/>
        <v>1171200</v>
      </c>
      <c r="O14" s="58">
        <f>H14*J14</f>
        <v>1067520</v>
      </c>
      <c r="P14" s="98">
        <v>0.05</v>
      </c>
      <c r="Q14" s="101">
        <f t="shared" ref="Q14:Q17" si="7">I14+(I14*P14)</f>
        <v>116.76</v>
      </c>
      <c r="R14" s="101">
        <f>Q14*J14</f>
        <v>1120896</v>
      </c>
      <c r="S14" s="61"/>
      <c r="T14" s="61"/>
      <c r="U14" s="103"/>
    </row>
    <row r="15" spans="1:21" s="12" customFormat="1" ht="12" outlineLevel="1" thickBot="1" x14ac:dyDescent="0.3">
      <c r="A15" s="246"/>
      <c r="B15" s="62" t="s">
        <v>35</v>
      </c>
      <c r="C15" s="109">
        <v>100.4</v>
      </c>
      <c r="D15" s="64">
        <v>122</v>
      </c>
      <c r="E15" s="65">
        <f t="shared" si="0"/>
        <v>100.4</v>
      </c>
      <c r="F15" s="65">
        <f t="shared" si="1"/>
        <v>111.2</v>
      </c>
      <c r="G15" s="65">
        <f t="shared" si="2"/>
        <v>122</v>
      </c>
      <c r="H15" s="66">
        <f t="shared" si="3"/>
        <v>111.2</v>
      </c>
      <c r="I15" s="67">
        <f>H15</f>
        <v>111.2</v>
      </c>
      <c r="J15" s="56">
        <f>400*24</f>
        <v>9600</v>
      </c>
      <c r="K15" s="57" t="s">
        <v>33</v>
      </c>
      <c r="L15" s="58">
        <f t="shared" si="4"/>
        <v>963840</v>
      </c>
      <c r="M15" s="58">
        <f t="shared" si="5"/>
        <v>1067520</v>
      </c>
      <c r="N15" s="59">
        <f t="shared" si="6"/>
        <v>1171200</v>
      </c>
      <c r="O15" s="58">
        <f>H15*J15</f>
        <v>1067520</v>
      </c>
      <c r="P15" s="98">
        <v>0.05</v>
      </c>
      <c r="Q15" s="101">
        <f t="shared" si="7"/>
        <v>116.76</v>
      </c>
      <c r="R15" s="101">
        <f t="shared" ref="R15:R16" si="8">Q15*J15</f>
        <v>1120896</v>
      </c>
      <c r="S15" s="61"/>
      <c r="T15" s="61"/>
      <c r="U15" s="103"/>
    </row>
    <row r="16" spans="1:21" s="12" customFormat="1" ht="23.25" outlineLevel="1" thickBot="1" x14ac:dyDescent="0.3">
      <c r="A16" s="68" t="s">
        <v>36</v>
      </c>
      <c r="B16" s="68" t="s">
        <v>37</v>
      </c>
      <c r="C16" s="111">
        <v>19800</v>
      </c>
      <c r="D16" s="108">
        <v>22100</v>
      </c>
      <c r="E16" s="65">
        <f t="shared" si="0"/>
        <v>19800</v>
      </c>
      <c r="F16" s="65">
        <f t="shared" si="1"/>
        <v>20950</v>
      </c>
      <c r="G16" s="65">
        <f t="shared" si="2"/>
        <v>22100</v>
      </c>
      <c r="H16" s="66">
        <f t="shared" si="3"/>
        <v>20950</v>
      </c>
      <c r="I16" s="67">
        <f>H16</f>
        <v>20950</v>
      </c>
      <c r="J16" s="56">
        <v>24</v>
      </c>
      <c r="K16" s="57" t="s">
        <v>63</v>
      </c>
      <c r="L16" s="58">
        <f t="shared" si="4"/>
        <v>475200</v>
      </c>
      <c r="M16" s="58">
        <f t="shared" si="5"/>
        <v>502800</v>
      </c>
      <c r="N16" s="59">
        <f t="shared" si="6"/>
        <v>530400</v>
      </c>
      <c r="O16" s="58">
        <f>H16*J16</f>
        <v>502800</v>
      </c>
      <c r="P16" s="98">
        <v>0.05</v>
      </c>
      <c r="Q16" s="101">
        <f t="shared" si="7"/>
        <v>21997.5</v>
      </c>
      <c r="R16" s="101">
        <f t="shared" si="8"/>
        <v>527940</v>
      </c>
      <c r="S16" s="61"/>
      <c r="T16" s="61"/>
      <c r="U16" s="103"/>
    </row>
    <row r="17" spans="1:21" s="12" customFormat="1" ht="12" outlineLevel="1" thickBot="1" x14ac:dyDescent="0.3">
      <c r="A17" s="69"/>
      <c r="B17" s="62" t="s">
        <v>38</v>
      </c>
      <c r="C17" s="110">
        <v>3150</v>
      </c>
      <c r="D17" s="64">
        <v>3200</v>
      </c>
      <c r="E17" s="65">
        <f t="shared" si="0"/>
        <v>3150</v>
      </c>
      <c r="F17" s="65">
        <f t="shared" si="1"/>
        <v>3175</v>
      </c>
      <c r="G17" s="65">
        <f t="shared" si="2"/>
        <v>3200</v>
      </c>
      <c r="H17" s="66">
        <f t="shared" si="3"/>
        <v>3175</v>
      </c>
      <c r="I17" s="67">
        <f t="shared" ref="I17" si="9">H17*6.96</f>
        <v>22098</v>
      </c>
      <c r="J17" s="56">
        <v>24</v>
      </c>
      <c r="K17" s="70" t="s">
        <v>39</v>
      </c>
      <c r="L17" s="71"/>
      <c r="M17" s="71"/>
      <c r="N17" s="72"/>
      <c r="O17" s="71"/>
      <c r="P17" s="98">
        <v>0.05</v>
      </c>
      <c r="Q17" s="101">
        <f t="shared" si="7"/>
        <v>23202.9</v>
      </c>
      <c r="R17" s="101">
        <f>SUM(R13:R16)</f>
        <v>3424932</v>
      </c>
      <c r="S17" s="61"/>
      <c r="T17" s="61"/>
      <c r="U17" s="103"/>
    </row>
    <row r="18" spans="1:21" ht="12.75" x14ac:dyDescent="0.2">
      <c r="B18" s="250" t="s">
        <v>40</v>
      </c>
      <c r="C18" s="250"/>
      <c r="D18" s="250"/>
      <c r="E18" s="250"/>
      <c r="F18" s="250"/>
      <c r="G18" s="250"/>
      <c r="H18" s="250"/>
      <c r="I18" s="250"/>
      <c r="J18" s="74"/>
      <c r="K18" s="119" t="s">
        <v>64</v>
      </c>
      <c r="L18" s="112">
        <f>SUM(L13:L17)</f>
        <v>2978880</v>
      </c>
      <c r="M18" s="112">
        <f t="shared" ref="M18:N19" si="10">SUM(M13:M17)</f>
        <v>3261840</v>
      </c>
      <c r="N18" s="112">
        <f t="shared" si="10"/>
        <v>3544800</v>
      </c>
      <c r="O18" s="113">
        <f>SUM(O13:O17)</f>
        <v>3261840</v>
      </c>
      <c r="P18" s="60"/>
      <c r="Q18" s="60"/>
      <c r="R18" s="78"/>
      <c r="S18" s="78"/>
      <c r="T18" s="78"/>
    </row>
    <row r="19" spans="1:21" ht="33.75" x14ac:dyDescent="0.2">
      <c r="B19" s="79" t="s">
        <v>42</v>
      </c>
      <c r="C19" s="78"/>
      <c r="D19" s="78"/>
      <c r="E19" s="80"/>
      <c r="F19" s="80"/>
      <c r="G19" s="60"/>
      <c r="H19" s="60"/>
      <c r="I19" s="60"/>
      <c r="J19" s="74"/>
      <c r="K19" s="119" t="s">
        <v>65</v>
      </c>
      <c r="L19" s="112">
        <f>SUM(L14:L18)</f>
        <v>5381760</v>
      </c>
      <c r="M19" s="112">
        <f t="shared" si="10"/>
        <v>5899680</v>
      </c>
      <c r="N19" s="112">
        <f t="shared" si="10"/>
        <v>6417600</v>
      </c>
      <c r="O19" s="113">
        <f>O18*0.87</f>
        <v>2837800.8</v>
      </c>
      <c r="P19" s="60"/>
      <c r="Q19" s="60"/>
      <c r="R19" s="78"/>
      <c r="S19" s="78"/>
      <c r="T19" s="78"/>
    </row>
    <row r="20" spans="1:21" ht="18.75" customHeight="1" x14ac:dyDescent="0.2">
      <c r="B20" s="233" t="s">
        <v>54</v>
      </c>
      <c r="C20" s="233"/>
      <c r="D20" s="233"/>
      <c r="E20" s="233"/>
      <c r="F20" s="233"/>
      <c r="G20" s="233"/>
      <c r="H20" s="233"/>
      <c r="I20" s="233"/>
      <c r="J20" s="74"/>
      <c r="K20" s="114"/>
      <c r="L20" s="115"/>
      <c r="M20" s="115"/>
      <c r="N20" s="115"/>
      <c r="O20" s="116"/>
      <c r="P20" s="60"/>
      <c r="Q20" s="60"/>
      <c r="R20" s="78"/>
      <c r="S20" s="78"/>
      <c r="T20" s="78"/>
    </row>
    <row r="21" spans="1:21" ht="15" x14ac:dyDescent="0.25">
      <c r="K21" s="114"/>
      <c r="L21" s="117"/>
      <c r="M21" s="117"/>
      <c r="N21" s="117"/>
      <c r="O21" s="118"/>
    </row>
    <row r="22" spans="1:21" s="89" customFormat="1" ht="14.25" x14ac:dyDescent="0.2">
      <c r="A22" s="73"/>
      <c r="B22" s="81"/>
      <c r="C22" s="42"/>
      <c r="D22" s="42"/>
      <c r="E22" s="42"/>
      <c r="F22" s="87"/>
      <c r="G22" s="42"/>
      <c r="H22" s="42"/>
      <c r="I22" s="42"/>
      <c r="J22" s="85"/>
      <c r="K22" s="42"/>
      <c r="L22" s="40"/>
      <c r="M22" s="40"/>
      <c r="N22" s="40"/>
      <c r="O22" s="88"/>
      <c r="P22" s="42"/>
      <c r="Q22" s="42"/>
      <c r="R22" s="42"/>
      <c r="S22" s="42"/>
      <c r="T22" s="42"/>
    </row>
    <row r="23" spans="1:21" x14ac:dyDescent="0.2">
      <c r="F23" s="87"/>
    </row>
    <row r="24" spans="1:21" s="89" customFormat="1" ht="17.25" customHeight="1" x14ac:dyDescent="0.25">
      <c r="A24" s="90"/>
      <c r="B24" s="81"/>
      <c r="C24" s="42"/>
      <c r="D24" s="42"/>
      <c r="E24" s="42"/>
      <c r="F24" s="87"/>
      <c r="G24" s="42"/>
      <c r="H24" s="42"/>
      <c r="I24" s="42"/>
      <c r="J24" s="85"/>
      <c r="K24" s="42"/>
      <c r="L24" s="40"/>
      <c r="M24" s="40"/>
      <c r="N24" s="18"/>
      <c r="O24" s="88"/>
      <c r="P24" s="42"/>
      <c r="Q24" s="42"/>
      <c r="R24" s="42"/>
      <c r="S24" s="42"/>
      <c r="T24" s="42"/>
    </row>
    <row r="25" spans="1:21" s="89" customFormat="1" ht="15.75" customHeight="1" x14ac:dyDescent="0.25">
      <c r="A25" s="90"/>
      <c r="B25" s="81"/>
      <c r="C25" s="42"/>
      <c r="D25" s="42"/>
      <c r="E25" s="42"/>
      <c r="F25" s="87"/>
      <c r="G25" s="42"/>
      <c r="H25" s="42"/>
      <c r="I25" s="42"/>
      <c r="J25" s="85"/>
      <c r="K25" s="42"/>
      <c r="L25" s="40"/>
      <c r="M25" s="40"/>
      <c r="N25" s="18"/>
      <c r="O25" s="88"/>
      <c r="P25" s="42"/>
      <c r="Q25" s="42"/>
      <c r="R25" s="42"/>
      <c r="S25" s="42"/>
      <c r="T25" s="42"/>
    </row>
    <row r="26" spans="1:21" x14ac:dyDescent="0.2">
      <c r="F26" s="87"/>
    </row>
    <row r="27" spans="1:21" x14ac:dyDescent="0.2">
      <c r="F27" s="87"/>
    </row>
    <row r="28" spans="1:21" x14ac:dyDescent="0.2">
      <c r="F28" s="87"/>
    </row>
    <row r="29" spans="1:21" x14ac:dyDescent="0.2">
      <c r="F29" s="87"/>
      <c r="G29" s="87"/>
    </row>
    <row r="30" spans="1:21" x14ac:dyDescent="0.2">
      <c r="G30" s="87"/>
    </row>
  </sheetData>
  <mergeCells count="14">
    <mergeCell ref="B18:I18"/>
    <mergeCell ref="B20:I20"/>
    <mergeCell ref="A10:B10"/>
    <mergeCell ref="C10:D10"/>
    <mergeCell ref="E10:Q10"/>
    <mergeCell ref="C12:I12"/>
    <mergeCell ref="A13:A15"/>
    <mergeCell ref="A8:A9"/>
    <mergeCell ref="B8:B9"/>
    <mergeCell ref="A1:B2"/>
    <mergeCell ref="A3:B3"/>
    <mergeCell ref="F3:K3"/>
    <mergeCell ref="A6:D6"/>
    <mergeCell ref="A7:Q7"/>
  </mergeCells>
  <conditionalFormatting sqref="C12">
    <cfRule type="cellIs" dxfId="17" priority="11" operator="between">
      <formula>42923</formula>
      <formula>42923</formula>
    </cfRule>
  </conditionalFormatting>
  <conditionalFormatting sqref="E13:E17">
    <cfRule type="cellIs" dxfId="16" priority="18" operator="between">
      <formula>42923</formula>
      <formula>42923</formula>
    </cfRule>
  </conditionalFormatting>
  <conditionalFormatting sqref="F13:F17">
    <cfRule type="cellIs" dxfId="15" priority="17" operator="between">
      <formula>42923</formula>
      <formula>42923</formula>
    </cfRule>
  </conditionalFormatting>
  <conditionalFormatting sqref="G13:G17">
    <cfRule type="cellIs" dxfId="14" priority="16" operator="between">
      <formula>42923</formula>
      <formula>42923</formula>
    </cfRule>
  </conditionalFormatting>
  <conditionalFormatting sqref="C13:D13">
    <cfRule type="cellIs" dxfId="13" priority="15" operator="between">
      <formula>42923</formula>
      <formula>42923</formula>
    </cfRule>
  </conditionalFormatting>
  <conditionalFormatting sqref="C14:D14">
    <cfRule type="cellIs" dxfId="12" priority="14" operator="between">
      <formula>42923</formula>
      <formula>42923</formula>
    </cfRule>
  </conditionalFormatting>
  <conditionalFormatting sqref="C15:D15">
    <cfRule type="cellIs" dxfId="11" priority="13" operator="between">
      <formula>42923</formula>
      <formula>42923</formula>
    </cfRule>
  </conditionalFormatting>
  <conditionalFormatting sqref="C17:D17">
    <cfRule type="cellIs" dxfId="10" priority="12" operator="between">
      <formula>42923</formula>
      <formula>42923</formula>
    </cfRule>
  </conditionalFormatting>
  <conditionalFormatting sqref="P12">
    <cfRule type="cellIs" dxfId="9" priority="6" operator="between">
      <formula>42923</formula>
      <formula>42923</formula>
    </cfRule>
  </conditionalFormatting>
  <conditionalFormatting sqref="P15:P16">
    <cfRule type="cellIs" dxfId="8" priority="8" operator="between">
      <formula>42923</formula>
      <formula>42923</formula>
    </cfRule>
  </conditionalFormatting>
  <conditionalFormatting sqref="P17">
    <cfRule type="cellIs" dxfId="7" priority="7" operator="between">
      <formula>42923</formula>
      <formula>42923</formula>
    </cfRule>
  </conditionalFormatting>
  <conditionalFormatting sqref="P13">
    <cfRule type="cellIs" dxfId="6" priority="10" operator="between">
      <formula>42923</formula>
      <formula>42923</formula>
    </cfRule>
  </conditionalFormatting>
  <conditionalFormatting sqref="P14">
    <cfRule type="cellIs" dxfId="5" priority="9" operator="between">
      <formula>42923</formula>
      <formula>42923</formula>
    </cfRule>
  </conditionalFormatting>
  <conditionalFormatting sqref="Q12">
    <cfRule type="cellIs" dxfId="4" priority="3" operator="between">
      <formula>42923</formula>
      <formula>42923</formula>
    </cfRule>
  </conditionalFormatting>
  <conditionalFormatting sqref="Q13:Q16">
    <cfRule type="cellIs" dxfId="3" priority="5" operator="between">
      <formula>42923</formula>
      <formula>42923</formula>
    </cfRule>
  </conditionalFormatting>
  <conditionalFormatting sqref="Q17">
    <cfRule type="cellIs" dxfId="2" priority="4" operator="between">
      <formula>42923</formula>
      <formula>42923</formula>
    </cfRule>
  </conditionalFormatting>
  <conditionalFormatting sqref="R13:R16">
    <cfRule type="cellIs" dxfId="1" priority="2" operator="between">
      <formula>42923</formula>
      <formula>42923</formula>
    </cfRule>
  </conditionalFormatting>
  <conditionalFormatting sqref="R17">
    <cfRule type="cellIs" dxfId="0" priority="1" operator="between">
      <formula>42923</formula>
      <formula>42923</formula>
    </cfRule>
  </conditionalFormatting>
  <pageMargins left="0.7" right="0.7" top="0.75" bottom="0.75" header="0.3" footer="0.3"/>
  <pageSetup scale="8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Precio Referencial</vt:lpstr>
      <vt:lpstr>FORMATO B1</vt:lpstr>
      <vt:lpstr>Estimacion Costo</vt:lpstr>
      <vt:lpstr>Estimacion Costo_2025</vt:lpstr>
      <vt:lpstr>'Estimacion Costo'!Área_de_impresión</vt:lpstr>
      <vt:lpstr>'Estimacion Costo_2025'!Área_de_impresión</vt:lpstr>
      <vt:lpstr>'FORMATO B1'!Área_de_impresión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Gerard Gonzalez</dc:creator>
  <cp:lastModifiedBy>Tatiana Leaños</cp:lastModifiedBy>
  <cp:lastPrinted>2025-10-17T14:07:38Z</cp:lastPrinted>
  <dcterms:created xsi:type="dcterms:W3CDTF">2019-05-02T20:09:23Z</dcterms:created>
  <dcterms:modified xsi:type="dcterms:W3CDTF">2025-10-28T17:32:44Z</dcterms:modified>
</cp:coreProperties>
</file>